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'!$1:$5</definedName>
  </definedNames>
  <calcPr calcId="162913"/>
</workbook>
</file>

<file path=xl/calcChain.xml><?xml version="1.0" encoding="utf-8"?>
<calcChain xmlns="http://schemas.openxmlformats.org/spreadsheetml/2006/main">
  <c r="L121" i="1" l="1"/>
  <c r="D121" i="1"/>
  <c r="C121" i="1"/>
  <c r="L133" i="1" l="1"/>
  <c r="C131" i="1"/>
  <c r="D133" i="1"/>
  <c r="C133" i="1"/>
  <c r="D131" i="1"/>
  <c r="L131" i="1"/>
  <c r="L103" i="1"/>
  <c r="C135" i="1" l="1"/>
  <c r="C103" i="1"/>
  <c r="D103" i="1"/>
  <c r="D32" i="1" l="1"/>
  <c r="E32" i="1"/>
  <c r="F32" i="1"/>
  <c r="G32" i="1"/>
  <c r="H32" i="1"/>
  <c r="I32" i="1"/>
  <c r="J32" i="1"/>
  <c r="C32" i="1" l="1"/>
  <c r="D109" i="1" l="1"/>
  <c r="L109" i="1"/>
  <c r="C109" i="1"/>
  <c r="D126" i="1" l="1"/>
  <c r="L126" i="1"/>
  <c r="C126" i="1"/>
  <c r="C89" i="1"/>
  <c r="D73" i="1" l="1"/>
  <c r="E73" i="1"/>
  <c r="F73" i="1"/>
  <c r="G73" i="1"/>
  <c r="H73" i="1"/>
  <c r="I73" i="1"/>
  <c r="J73" i="1"/>
  <c r="L73" i="1"/>
  <c r="D57" i="1"/>
  <c r="E57" i="1"/>
  <c r="F57" i="1"/>
  <c r="G57" i="1"/>
  <c r="H57" i="1"/>
  <c r="I57" i="1"/>
  <c r="J57" i="1"/>
  <c r="L57" i="1"/>
  <c r="D48" i="1"/>
  <c r="E48" i="1"/>
  <c r="F48" i="1"/>
  <c r="G48" i="1"/>
  <c r="H48" i="1"/>
  <c r="I48" i="1"/>
  <c r="J48" i="1"/>
  <c r="L48" i="1"/>
  <c r="D170" i="1" l="1"/>
  <c r="C111" i="1"/>
  <c r="D169" i="1" s="1"/>
  <c r="L111" i="1"/>
  <c r="C91" i="1"/>
  <c r="C48" i="1"/>
  <c r="C73" i="1"/>
  <c r="C57" i="1"/>
  <c r="C21" i="1"/>
  <c r="C34" i="1" l="1"/>
  <c r="D154" i="1" s="1"/>
  <c r="C75" i="1"/>
  <c r="C82" i="1" s="1"/>
  <c r="D155" i="1" s="1"/>
  <c r="L32" i="1"/>
  <c r="D75" i="1"/>
  <c r="D82" i="1" s="1"/>
  <c r="E155" i="1" s="1"/>
  <c r="E75" i="1"/>
  <c r="E82" i="1" s="1"/>
  <c r="F75" i="1"/>
  <c r="F82" i="1" s="1"/>
  <c r="D146" i="1" s="1"/>
  <c r="D147" i="1" s="1"/>
  <c r="G75" i="1"/>
  <c r="G82" i="1" s="1"/>
  <c r="H75" i="1"/>
  <c r="H82" i="1" s="1"/>
  <c r="I75" i="1"/>
  <c r="I82" i="1" s="1"/>
  <c r="J75" i="1"/>
  <c r="J82" i="1" s="1"/>
  <c r="K82" i="1"/>
  <c r="D21" i="1"/>
  <c r="D150" i="1" s="1"/>
  <c r="C87" i="1" l="1"/>
  <c r="C93" i="1" s="1"/>
  <c r="L75" i="1"/>
  <c r="L82" i="1" s="1"/>
  <c r="F155" i="1" s="1"/>
  <c r="D34" i="1"/>
  <c r="D87" i="1" l="1"/>
  <c r="L21" i="1"/>
  <c r="E170" i="1" l="1"/>
  <c r="L89" i="1"/>
  <c r="L91" i="1"/>
  <c r="F170" i="1" l="1"/>
  <c r="D161" i="1"/>
  <c r="D162" i="1" s="1"/>
  <c r="F34" i="1"/>
  <c r="G34" i="1"/>
  <c r="H34" i="1"/>
  <c r="I34" i="1"/>
  <c r="J34" i="1"/>
  <c r="K34" i="1"/>
  <c r="E34" i="1"/>
  <c r="D151" i="1" l="1"/>
  <c r="D91" i="1"/>
  <c r="D89" i="1"/>
  <c r="L34" i="1"/>
  <c r="L87" i="1" s="1"/>
  <c r="D165" i="1" l="1"/>
  <c r="D166" i="1" s="1"/>
  <c r="D111" i="1"/>
  <c r="E169" i="1" s="1"/>
  <c r="E171" i="1" s="1"/>
  <c r="D93" i="1"/>
  <c r="D171" i="1"/>
  <c r="F154" i="1"/>
  <c r="F156" i="1" s="1"/>
  <c r="L93" i="1"/>
  <c r="E154" i="1" l="1"/>
  <c r="E156" i="1" s="1"/>
  <c r="D135" i="1"/>
  <c r="L135" i="1"/>
  <c r="F169" i="1"/>
  <c r="F171" i="1" s="1"/>
  <c r="D156" i="1" l="1"/>
</calcChain>
</file>

<file path=xl/sharedStrings.xml><?xml version="1.0" encoding="utf-8"?>
<sst xmlns="http://schemas.openxmlformats.org/spreadsheetml/2006/main" count="209" uniqueCount="168">
  <si>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</si>
  <si>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</si>
  <si>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</si>
  <si>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</si>
  <si>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</si>
  <si>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</si>
  <si>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</si>
  <si>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</si>
  <si>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</si>
  <si>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</si>
  <si>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</si>
  <si>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</si>
  <si>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</si>
  <si>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</si>
  <si>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</si>
  <si>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</si>
  <si>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</si>
  <si>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</si>
  <si>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</si>
  <si>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</si>
  <si>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</si>
  <si>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</si>
  <si>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</si>
  <si>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</si>
  <si>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</si>
  <si>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</si>
  <si>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</si>
  <si>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</si>
  <si>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</si>
  <si>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</si>
  <si>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</si>
  <si>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</si>
  <si>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</si>
  <si>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</si>
  <si>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</si>
  <si>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</si>
  <si>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</si>
  <si>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</si>
  <si>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</si>
  <si>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</si>
  <si>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</si>
  <si>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</si>
  <si>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</si>
  <si>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</si>
  <si>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</si>
  <si>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</si>
  <si>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</si>
  <si>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</si>
  <si>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</si>
  <si>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</si>
  <si>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</si>
  <si>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</si>
  <si>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</si>
  <si>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</si>
  <si>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</si>
  <si>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</si>
  <si>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</si>
  <si>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</si>
  <si>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</si>
  <si>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</si>
  <si>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</si>
  <si>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</si>
  <si>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</si>
  <si>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</si>
  <si>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</si>
  <si>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</si>
  <si>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</si>
  <si>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</si>
  <si>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</si>
  <si>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</si>
  <si>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</si>
  <si>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</si>
  <si>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</si>
  <si>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</si>
  <si>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</si>
  <si>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</si>
  <si>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</si>
  <si>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</si>
  <si>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</si>
  <si>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</si>
  <si>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</si>
  <si>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</si>
  <si>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</si>
  <si>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</si>
  <si>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</si>
  <si>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</si>
  <si>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</si>
  <si>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</si>
  <si>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</si>
  <si>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</si>
  <si>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</si>
  <si>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</si>
  <si>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</si>
  <si>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</si>
  <si>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</si>
  <si>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</si>
  <si>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</si>
  <si>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</si>
  <si>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</si>
  <si>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</si>
  <si>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</si>
  <si>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</si>
  <si>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</si>
  <si>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</si>
  <si>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</si>
  <si>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</si>
  <si>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</si>
  <si>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</si>
  <si>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t>Farm and Quiet Area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</si>
  <si>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</si>
  <si>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</si>
  <si>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</si>
  <si>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2022-23</t>
  </si>
  <si>
    <t>I01 - School supplementary grant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</si>
  <si>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</si>
  <si>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</si>
  <si>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</si>
  <si>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Trinity Farm project total cost = £41,086.32</t>
  </si>
  <si>
    <t>90% = £36,978</t>
  </si>
  <si>
    <t>Note 1</t>
  </si>
  <si>
    <t>Note 2</t>
  </si>
  <si>
    <t>Note 3</t>
  </si>
  <si>
    <t>Note 4</t>
  </si>
  <si>
    <t>Note 5</t>
  </si>
  <si>
    <t>CI01 - Devolved Formula Capital allocation 2022/23 (90%)</t>
  </si>
  <si>
    <t>Contingency and balance available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</si>
  <si>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</si>
  <si>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</si>
  <si>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</si>
  <si>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</si>
  <si>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</si>
  <si>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</si>
  <si>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</si>
  <si>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</si>
  <si>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</si>
  <si>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</si>
  <si>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</si>
  <si>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</si>
  <si>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</si>
  <si>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</si>
  <si>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Note 14</t>
  </si>
  <si>
    <t>I05 - LAC Pupil Premium Plus (Virtual Schools)</t>
  </si>
  <si>
    <t>Note 15</t>
  </si>
  <si>
    <t>Note 16</t>
  </si>
  <si>
    <t>Note 17</t>
  </si>
  <si>
    <t>Note 18</t>
  </si>
  <si>
    <t>Note 19</t>
  </si>
  <si>
    <t>Note 20</t>
  </si>
  <si>
    <t>Note 21</t>
  </si>
  <si>
    <t>Note 22</t>
  </si>
  <si>
    <t>Note 23</t>
  </si>
  <si>
    <t>Note 24</t>
  </si>
  <si>
    <t>Note 25</t>
  </si>
  <si>
    <t>CI01 - Interest</t>
  </si>
  <si>
    <t>Note 26</t>
  </si>
  <si>
    <t>Note 27</t>
  </si>
  <si>
    <t>Note 28</t>
  </si>
  <si>
    <t>Note 29</t>
  </si>
  <si>
    <t>I04 - Funding for minority ethnic pupils</t>
  </si>
  <si>
    <t>CI01 - Additional DFC 2022/23 (90%)</t>
  </si>
  <si>
    <t>Note 30</t>
  </si>
  <si>
    <t>Note 31</t>
  </si>
  <si>
    <t>Pd 11 February 2023</t>
  </si>
  <si>
    <t>Additional DFC (90%)</t>
  </si>
  <si>
    <t>Additional DFC IT project total cost = £15,477.90</t>
  </si>
  <si>
    <t>90% = £13,930.11</t>
  </si>
  <si>
    <t>10% Governor contribution = £1,547.79 + £97.95 of interest</t>
  </si>
  <si>
    <t>The difference has been investigated by Strictly Education but can't be resolved.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</si>
</sst>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/>
    <xf numFmtId="164" fontId="1" fillId="2" borderId="0" xfId="0" applyNumberFormat="1" applyFont="1" applyFill="1" applyBorder="1" applyAlignment="1"/>
    <xf numFmtId="0" fontId="8" fillId="0" borderId="0" xfId="0" applyFont="1" applyBorder="1"/>
    <xf numFmtId="164" fontId="1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43" fontId="0" fillId="0" borderId="0" xfId="1" applyFont="1" applyBorder="1"/>
    <xf numFmtId="0" fontId="8" fillId="0" borderId="0" xfId="0" applyFont="1" applyFill="1" applyBorder="1"/>
    <xf numFmtId="164" fontId="0" fillId="0" borderId="0" xfId="1" applyNumberFormat="1" applyFont="1" applyBorder="1"/>
    <xf numFmtId="4" fontId="8" fillId="0" borderId="0" xfId="0" applyNumberFormat="1" applyFont="1" applyBorder="1"/>
    <xf numFmtId="3" fontId="13" fillId="0" borderId="0" xfId="0" applyNumberFormat="1" applyFont="1"/>
    <xf numFmtId="43" fontId="1" fillId="0" borderId="3" xfId="1" applyFont="1" applyBorder="1" applyAlignment="1"/>
    <xf numFmtId="0" fontId="7" fillId="0" borderId="0" xfId="0" applyFont="1" applyBorder="1" applyAlignment="1">
      <alignment vertical="center"/>
    </xf>
    <xf numFmtId="43" fontId="1" fillId="0" borderId="0" xfId="1" applyNumberFormat="1" applyFont="1" applyBorder="1" applyAlignment="1">
      <alignment vertical="center"/>
    </xf>
    <xf numFmtId="164" fontId="1" fillId="0" borderId="0" xfId="0" quotePrefix="1" applyNumberFormat="1" applyFont="1" applyFill="1" applyBorder="1"/>
    <xf numFmtId="3" fontId="0" fillId="0" borderId="0" xfId="0" applyNumberFormat="1" applyBorder="1"/>
    <xf numFmtId="3" fontId="1" fillId="0" borderId="0" xfId="0" quotePrefix="1" applyNumberFormat="1" applyFont="1" applyFill="1" applyBorder="1"/>
    <xf numFmtId="164" fontId="1" fillId="0" borderId="0" xfId="0" applyNumberFormat="1" applyFont="1" applyFill="1" applyBorder="1"/>
    <xf numFmtId="0" fontId="1" fillId="0" borderId="0" xfId="0" quotePrefix="1" applyFont="1" applyFill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1" bestFit="1" customWidth="1"/>
    <col min="4" max="4" width="12.85546875" style="2" bestFit="1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28515625" style="2" bestFit="1" customWidth="1"/>
    <col min="10" max="10" width="10.85546875" style="2" bestFit="1" customWidth="1"/>
    <col min="11" max="11" width="8.28515625" style="2" bestFit="1" customWidth="1"/>
    <col min="12" max="12" width="11" style="1" bestFit="1" customWidth="1"/>
    <col min="13" max="13" width="10.5703125" style="1" bestFit="1" customWidth="1"/>
    <col min="14" max="14" width="43" style="1" bestFit="1" customWidth="1"/>
    <col min="15" max="15" width="24.5703125" style="1" customWidth="1"/>
    <col min="16" max="16" width="9.140625" style="1"/>
    <col min="17" max="17" width="11.28515625" style="1" bestFit="1" customWidth="1"/>
    <col min="18" max="16384" width="9.140625" style="1"/>
  </cols>
  <sheetData>
    <row r="1" spans="1:14" ht="18" x14ac:dyDescent="0.25">
      <c r="B1" s="28" t="s">
        <v>136</v>
      </c>
      <c r="C1" s="7"/>
      <c r="D1" s="10"/>
      <c r="E1" s="10"/>
      <c r="F1" s="10"/>
      <c r="G1" s="10"/>
      <c r="H1" s="10"/>
      <c r="I1" s="10"/>
      <c r="J1" s="10"/>
      <c r="K1" s="10"/>
      <c r="L1" s="7"/>
      <c r="M1" s="7"/>
    </row>
    <row r="2" spans="1:14" ht="9" customHeight="1" thickBot="1" x14ac:dyDescent="0.3">
      <c r="B2" s="28"/>
      <c r="C2" s="7"/>
      <c r="D2" s="10"/>
      <c r="E2" s="10"/>
      <c r="F2" s="10"/>
      <c r="G2" s="10"/>
      <c r="H2" s="10"/>
      <c r="I2" s="10"/>
      <c r="J2" s="10"/>
      <c r="K2" s="10"/>
      <c r="L2" s="7"/>
      <c r="M2" s="7"/>
    </row>
    <row r="3" spans="1:14" ht="16.5" customHeight="1" thickBot="1" x14ac:dyDescent="0.3">
      <c r="B3" s="6" t="s">
        <v>135</v>
      </c>
      <c r="C3" s="14"/>
      <c r="D3" s="14"/>
      <c r="E3" s="14"/>
      <c r="F3" s="94" t="s">
        <v>162</v>
      </c>
      <c r="G3" s="95"/>
      <c r="H3" s="30" t="s">
        <v>112</v>
      </c>
      <c r="I3" s="1"/>
      <c r="J3" s="29"/>
      <c r="K3" s="10"/>
      <c r="L3" s="7"/>
      <c r="M3" s="7"/>
    </row>
    <row r="4" spans="1:14" ht="18.75" customHeight="1" x14ac:dyDescent="0.2">
      <c r="A4" s="3"/>
      <c r="B4" s="7"/>
      <c r="C4" s="7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4" s="31" customFormat="1" ht="25.5" x14ac:dyDescent="0.2">
      <c r="C5" s="31" t="s">
        <v>16</v>
      </c>
      <c r="D5" s="31" t="s">
        <v>0</v>
      </c>
      <c r="E5" s="31" t="s">
        <v>1</v>
      </c>
      <c r="F5" s="31" t="s">
        <v>39</v>
      </c>
      <c r="G5" s="31" t="s">
        <v>37</v>
      </c>
      <c r="H5" s="31" t="s">
        <v>38</v>
      </c>
      <c r="I5" s="31" t="s">
        <v>2</v>
      </c>
      <c r="J5" s="31" t="s">
        <v>18</v>
      </c>
      <c r="K5" s="31" t="s">
        <v>3</v>
      </c>
      <c r="L5" s="31" t="s">
        <v>17</v>
      </c>
      <c r="M5" s="31" t="s">
        <v>19</v>
      </c>
    </row>
    <row r="6" spans="1:14" s="4" customFormat="1" x14ac:dyDescent="0.2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ht="12.75" customHeight="1" x14ac:dyDescent="0.2">
      <c r="A7" s="3"/>
      <c r="B7" s="29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2.75" customHeight="1" x14ac:dyDescent="0.2">
      <c r="A8" s="7"/>
      <c r="B8" s="14" t="s">
        <v>32</v>
      </c>
      <c r="C8" s="34">
        <v>30311</v>
      </c>
      <c r="D8" s="34">
        <v>30311</v>
      </c>
      <c r="E8" s="34"/>
      <c r="F8" s="34"/>
      <c r="G8" s="34"/>
      <c r="H8" s="34"/>
      <c r="I8" s="34"/>
      <c r="J8" s="34"/>
      <c r="K8" s="34"/>
      <c r="L8" s="34">
        <v>30311</v>
      </c>
      <c r="M8" s="14" t="s">
        <v>119</v>
      </c>
    </row>
    <row r="9" spans="1:14" ht="12.75" customHeight="1" x14ac:dyDescent="0.2">
      <c r="A9" s="7"/>
      <c r="B9" s="14" t="s">
        <v>74</v>
      </c>
      <c r="C9" s="34">
        <v>92360</v>
      </c>
      <c r="D9" s="34">
        <v>92360</v>
      </c>
      <c r="E9" s="34"/>
      <c r="F9" s="34"/>
      <c r="G9" s="34"/>
      <c r="H9" s="34"/>
      <c r="I9" s="34"/>
      <c r="J9" s="34"/>
      <c r="K9" s="34"/>
      <c r="L9" s="34">
        <v>92360</v>
      </c>
      <c r="M9" s="14" t="s">
        <v>119</v>
      </c>
    </row>
    <row r="10" spans="1:14" ht="12.75" customHeight="1" x14ac:dyDescent="0.2">
      <c r="A10" s="7"/>
      <c r="B10" s="14" t="s">
        <v>41</v>
      </c>
      <c r="C10" s="34">
        <v>901583</v>
      </c>
      <c r="D10" s="38">
        <v>901584</v>
      </c>
      <c r="E10" s="34"/>
      <c r="F10" s="34"/>
      <c r="G10" s="34"/>
      <c r="H10" s="34"/>
      <c r="I10" s="34"/>
      <c r="J10" s="34"/>
      <c r="K10" s="34"/>
      <c r="L10" s="35">
        <v>901584</v>
      </c>
      <c r="M10" s="14" t="s">
        <v>120</v>
      </c>
      <c r="N10" s="74"/>
    </row>
    <row r="11" spans="1:14" ht="12.75" customHeight="1" x14ac:dyDescent="0.2">
      <c r="A11" s="7"/>
      <c r="B11" s="36" t="s">
        <v>113</v>
      </c>
      <c r="C11" s="34">
        <v>26908</v>
      </c>
      <c r="D11" s="38">
        <v>26587</v>
      </c>
      <c r="E11" s="34"/>
      <c r="F11" s="34"/>
      <c r="G11" s="34"/>
      <c r="H11" s="34"/>
      <c r="I11" s="34"/>
      <c r="J11" s="34"/>
      <c r="K11" s="34"/>
      <c r="L11" s="35">
        <v>26587</v>
      </c>
      <c r="M11" s="14" t="s">
        <v>121</v>
      </c>
    </row>
    <row r="12" spans="1:14" ht="12.75" customHeight="1" x14ac:dyDescent="0.2">
      <c r="A12" s="7"/>
      <c r="B12" s="36" t="s">
        <v>70</v>
      </c>
      <c r="C12" s="37">
        <v>6122</v>
      </c>
      <c r="D12" s="38">
        <v>7540</v>
      </c>
      <c r="E12" s="34"/>
      <c r="F12" s="34"/>
      <c r="G12" s="34"/>
      <c r="H12" s="34"/>
      <c r="I12" s="34"/>
      <c r="J12" s="34"/>
      <c r="K12" s="34"/>
      <c r="L12" s="35">
        <v>7540</v>
      </c>
      <c r="M12" s="14" t="s">
        <v>122</v>
      </c>
    </row>
    <row r="13" spans="1:14" ht="12.75" customHeight="1" x14ac:dyDescent="0.2">
      <c r="A13" s="7"/>
      <c r="B13" s="36" t="s">
        <v>158</v>
      </c>
      <c r="C13" s="37">
        <v>0</v>
      </c>
      <c r="D13" s="38">
        <v>855.4</v>
      </c>
      <c r="E13" s="34"/>
      <c r="F13" s="34"/>
      <c r="G13" s="34"/>
      <c r="H13" s="34"/>
      <c r="I13" s="34"/>
      <c r="J13" s="34"/>
      <c r="K13" s="34"/>
      <c r="L13" s="35">
        <v>855.4</v>
      </c>
      <c r="M13" s="14" t="s">
        <v>123</v>
      </c>
      <c r="N13" s="78"/>
    </row>
    <row r="14" spans="1:14" ht="12.75" customHeight="1" x14ac:dyDescent="0.2">
      <c r="A14" s="7"/>
      <c r="B14" s="36" t="s">
        <v>69</v>
      </c>
      <c r="C14" s="37">
        <v>29750</v>
      </c>
      <c r="D14" s="38">
        <v>29750</v>
      </c>
      <c r="E14" s="34"/>
      <c r="F14" s="34"/>
      <c r="G14" s="34"/>
      <c r="H14" s="34"/>
      <c r="I14" s="34"/>
      <c r="J14" s="34"/>
      <c r="K14" s="34"/>
      <c r="L14" s="35">
        <v>29750</v>
      </c>
      <c r="M14" s="14" t="s">
        <v>126</v>
      </c>
    </row>
    <row r="15" spans="1:14" ht="12.75" customHeight="1" x14ac:dyDescent="0.2">
      <c r="A15" s="7"/>
      <c r="B15" s="36" t="s">
        <v>141</v>
      </c>
      <c r="C15" s="37">
        <v>1600</v>
      </c>
      <c r="D15" s="38">
        <v>886</v>
      </c>
      <c r="E15" s="34"/>
      <c r="F15" s="34"/>
      <c r="G15" s="34"/>
      <c r="H15" s="34"/>
      <c r="I15" s="34"/>
      <c r="J15" s="34"/>
      <c r="K15" s="34"/>
      <c r="L15" s="35">
        <v>1600</v>
      </c>
      <c r="M15" s="14" t="s">
        <v>127</v>
      </c>
      <c r="N15" s="78"/>
    </row>
    <row r="16" spans="1:14" ht="12.75" customHeight="1" x14ac:dyDescent="0.2">
      <c r="A16" s="7"/>
      <c r="B16" s="36" t="s">
        <v>111</v>
      </c>
      <c r="C16" s="37">
        <v>0</v>
      </c>
      <c r="D16" s="38">
        <v>3105</v>
      </c>
      <c r="E16" s="34"/>
      <c r="F16" s="34"/>
      <c r="G16" s="34"/>
      <c r="H16" s="34"/>
      <c r="I16" s="34"/>
      <c r="J16" s="34"/>
      <c r="K16" s="34"/>
      <c r="L16" s="35">
        <v>3105</v>
      </c>
      <c r="M16" s="14" t="s">
        <v>128</v>
      </c>
      <c r="N16" s="93"/>
    </row>
    <row r="17" spans="1:16" ht="12.75" customHeight="1" x14ac:dyDescent="0.2">
      <c r="A17" s="7"/>
      <c r="B17" s="36" t="s">
        <v>102</v>
      </c>
      <c r="C17" s="37">
        <v>1088</v>
      </c>
      <c r="D17" s="38">
        <v>3081</v>
      </c>
      <c r="E17" s="34"/>
      <c r="F17" s="34"/>
      <c r="G17" s="34"/>
      <c r="H17" s="34"/>
      <c r="I17" s="34"/>
      <c r="J17" s="34"/>
      <c r="K17" s="34"/>
      <c r="L17" s="35">
        <v>3081</v>
      </c>
      <c r="M17" s="14" t="s">
        <v>129</v>
      </c>
    </row>
    <row r="18" spans="1:16" ht="12.75" customHeight="1" x14ac:dyDescent="0.2">
      <c r="A18" s="7"/>
      <c r="B18" s="36" t="s">
        <v>103</v>
      </c>
      <c r="C18" s="37">
        <v>2315</v>
      </c>
      <c r="D18" s="38">
        <v>330.75</v>
      </c>
      <c r="E18" s="88"/>
      <c r="F18" s="34"/>
      <c r="G18" s="34"/>
      <c r="H18" s="34"/>
      <c r="I18" s="34"/>
      <c r="J18" s="34"/>
      <c r="K18" s="34"/>
      <c r="L18" s="35">
        <v>330.75</v>
      </c>
      <c r="M18" s="14" t="s">
        <v>130</v>
      </c>
      <c r="N18" s="91"/>
    </row>
    <row r="19" spans="1:16" ht="12.75" customHeight="1" x14ac:dyDescent="0.2">
      <c r="A19" s="7"/>
      <c r="B19" s="36" t="s">
        <v>101</v>
      </c>
      <c r="C19" s="37">
        <v>7404</v>
      </c>
      <c r="D19" s="38">
        <v>17778</v>
      </c>
      <c r="E19" s="34"/>
      <c r="F19" s="34"/>
      <c r="G19" s="34"/>
      <c r="H19" s="34"/>
      <c r="I19" s="34"/>
      <c r="J19" s="34"/>
      <c r="K19" s="34"/>
      <c r="L19" s="38">
        <v>17778</v>
      </c>
      <c r="M19" s="14" t="s">
        <v>131</v>
      </c>
      <c r="N19" s="74"/>
    </row>
    <row r="20" spans="1:16" ht="12.75" customHeight="1" x14ac:dyDescent="0.2">
      <c r="A20" s="7"/>
      <c r="B20" s="36" t="s">
        <v>99</v>
      </c>
      <c r="C20" s="37">
        <v>34605</v>
      </c>
      <c r="D20" s="38">
        <v>35222</v>
      </c>
      <c r="E20" s="34"/>
      <c r="F20" s="34"/>
      <c r="G20" s="34"/>
      <c r="H20" s="34"/>
      <c r="I20" s="34"/>
      <c r="J20" s="34"/>
      <c r="K20" s="34"/>
      <c r="L20" s="38">
        <v>35222</v>
      </c>
      <c r="M20" s="14" t="s">
        <v>132</v>
      </c>
      <c r="N20" s="29"/>
    </row>
    <row r="21" spans="1:16" ht="12.75" customHeight="1" x14ac:dyDescent="0.2">
      <c r="A21" s="7"/>
      <c r="B21" s="40" t="s">
        <v>28</v>
      </c>
      <c r="C21" s="41">
        <f>SUM(C8:C20)</f>
        <v>1134046</v>
      </c>
      <c r="D21" s="41">
        <f>SUM(D8:D20)</f>
        <v>1149390.1499999999</v>
      </c>
      <c r="E21" s="41"/>
      <c r="F21" s="41"/>
      <c r="G21" s="41"/>
      <c r="H21" s="41"/>
      <c r="I21" s="41"/>
      <c r="J21" s="41"/>
      <c r="K21" s="41"/>
      <c r="L21" s="41">
        <f>SUM(L8:L20)</f>
        <v>1150104.1499999999</v>
      </c>
      <c r="M21" s="14"/>
      <c r="N21" s="13"/>
      <c r="O21" s="13"/>
      <c r="P21" s="13"/>
    </row>
    <row r="22" spans="1:16" x14ac:dyDescent="0.2">
      <c r="A22" s="7"/>
      <c r="B22" s="1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4"/>
      <c r="N22" s="13"/>
      <c r="O22" s="13"/>
      <c r="P22" s="13"/>
    </row>
    <row r="23" spans="1:16" ht="12.75" customHeight="1" x14ac:dyDescent="0.2">
      <c r="A23" s="7"/>
      <c r="B23" s="29" t="s">
        <v>65</v>
      </c>
      <c r="C23" s="42"/>
      <c r="D23" s="42"/>
      <c r="E23" s="34"/>
      <c r="F23" s="34"/>
      <c r="G23" s="34"/>
      <c r="H23" s="34"/>
      <c r="I23" s="34"/>
      <c r="J23" s="34"/>
      <c r="K23" s="34"/>
      <c r="L23" s="42"/>
      <c r="M23" s="14"/>
      <c r="N23" s="13"/>
      <c r="O23" s="13"/>
      <c r="P23" s="13"/>
    </row>
    <row r="24" spans="1:16" ht="12.75" customHeight="1" x14ac:dyDescent="0.2">
      <c r="A24" s="3"/>
      <c r="B24" s="14" t="s">
        <v>92</v>
      </c>
      <c r="C24" s="34">
        <v>0</v>
      </c>
      <c r="D24" s="34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/>
      <c r="M24" s="14"/>
      <c r="N24" s="13"/>
      <c r="O24" s="13"/>
      <c r="P24" s="13"/>
    </row>
    <row r="25" spans="1:16" s="78" customFormat="1" ht="12.75" customHeight="1" x14ac:dyDescent="0.2">
      <c r="A25" s="80"/>
      <c r="B25" s="36" t="s">
        <v>93</v>
      </c>
      <c r="C25" s="37">
        <v>2000</v>
      </c>
      <c r="D25" s="38">
        <v>3817</v>
      </c>
      <c r="E25" s="75">
        <v>0</v>
      </c>
      <c r="F25" s="75">
        <v>3674</v>
      </c>
      <c r="G25" s="75">
        <v>3674</v>
      </c>
      <c r="H25" s="75">
        <v>138</v>
      </c>
      <c r="I25" s="75">
        <v>-3536</v>
      </c>
      <c r="J25" s="75">
        <v>-1674</v>
      </c>
      <c r="K25" s="75">
        <v>184</v>
      </c>
      <c r="L25" s="76">
        <v>3817</v>
      </c>
      <c r="M25" s="36" t="s">
        <v>133</v>
      </c>
      <c r="N25" s="92"/>
      <c r="O25" s="92"/>
      <c r="P25" s="79"/>
    </row>
    <row r="26" spans="1:16" s="78" customFormat="1" ht="12.75" customHeight="1" x14ac:dyDescent="0.2">
      <c r="A26" s="80"/>
      <c r="B26" s="36" t="s">
        <v>94</v>
      </c>
      <c r="C26" s="37">
        <v>0</v>
      </c>
      <c r="D26" s="38">
        <v>9075</v>
      </c>
      <c r="E26" s="75">
        <v>0</v>
      </c>
      <c r="F26" s="75">
        <v>9075</v>
      </c>
      <c r="G26" s="75">
        <v>9075</v>
      </c>
      <c r="H26" s="75">
        <v>0</v>
      </c>
      <c r="I26" s="75">
        <v>-9075</v>
      </c>
      <c r="J26" s="75">
        <v>-9075</v>
      </c>
      <c r="K26" s="75">
        <v>0</v>
      </c>
      <c r="L26" s="76">
        <v>9075</v>
      </c>
      <c r="M26" s="70" t="s">
        <v>140</v>
      </c>
      <c r="N26" s="79"/>
      <c r="O26" s="79"/>
      <c r="P26" s="79"/>
    </row>
    <row r="27" spans="1:16" ht="12.75" customHeight="1" x14ac:dyDescent="0.2">
      <c r="A27" s="7"/>
      <c r="B27" s="36" t="s">
        <v>95</v>
      </c>
      <c r="C27" s="12">
        <v>0</v>
      </c>
      <c r="D27" s="34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/>
      <c r="M27" s="36"/>
      <c r="N27" s="13"/>
      <c r="O27" s="13"/>
      <c r="P27" s="13"/>
    </row>
    <row r="28" spans="1:16" ht="12.75" customHeight="1" x14ac:dyDescent="0.2">
      <c r="A28" s="7"/>
      <c r="B28" s="36" t="s">
        <v>96</v>
      </c>
      <c r="C28" s="34">
        <v>1500</v>
      </c>
      <c r="D28" s="34">
        <v>1500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1500</v>
      </c>
      <c r="K28" s="43">
        <v>0</v>
      </c>
      <c r="L28" s="43">
        <v>1500</v>
      </c>
      <c r="M28" s="39"/>
      <c r="N28" s="13"/>
      <c r="O28" s="13"/>
      <c r="P28" s="13"/>
    </row>
    <row r="29" spans="1:16" ht="12.75" customHeight="1" x14ac:dyDescent="0.2">
      <c r="A29" s="7"/>
      <c r="B29" s="36" t="s">
        <v>97</v>
      </c>
      <c r="C29" s="34">
        <v>3000</v>
      </c>
      <c r="D29" s="35">
        <v>12391</v>
      </c>
      <c r="E29" s="43">
        <v>0</v>
      </c>
      <c r="F29" s="43">
        <v>12391</v>
      </c>
      <c r="G29" s="43">
        <v>12391</v>
      </c>
      <c r="H29" s="43">
        <v>0</v>
      </c>
      <c r="I29" s="43">
        <v>-12391</v>
      </c>
      <c r="J29" s="43">
        <v>-9391</v>
      </c>
      <c r="K29" s="43">
        <v>413</v>
      </c>
      <c r="L29" s="46">
        <v>12391</v>
      </c>
      <c r="M29" s="70" t="s">
        <v>142</v>
      </c>
      <c r="N29" s="92"/>
      <c r="O29" s="13"/>
      <c r="P29" s="13"/>
    </row>
    <row r="30" spans="1:16" ht="12.75" customHeight="1" x14ac:dyDescent="0.2">
      <c r="A30" s="7"/>
      <c r="B30" s="36" t="s">
        <v>98</v>
      </c>
      <c r="C30" s="34">
        <v>1000</v>
      </c>
      <c r="D30" s="35">
        <v>1355</v>
      </c>
      <c r="E30" s="43">
        <v>0</v>
      </c>
      <c r="F30" s="43">
        <v>1355</v>
      </c>
      <c r="G30" s="43">
        <v>1355</v>
      </c>
      <c r="H30" s="43">
        <v>0</v>
      </c>
      <c r="I30" s="43">
        <v>-1355</v>
      </c>
      <c r="J30" s="43">
        <v>-355</v>
      </c>
      <c r="K30" s="43">
        <v>136</v>
      </c>
      <c r="L30" s="46">
        <v>1355</v>
      </c>
      <c r="M30" s="70" t="s">
        <v>143</v>
      </c>
      <c r="N30" s="72"/>
      <c r="O30" s="13"/>
      <c r="P30" s="13"/>
    </row>
    <row r="31" spans="1:16" ht="12.75" customHeight="1" x14ac:dyDescent="0.2">
      <c r="A31" s="7"/>
      <c r="B31" s="36" t="s">
        <v>110</v>
      </c>
      <c r="C31" s="34">
        <v>350</v>
      </c>
      <c r="D31" s="35">
        <v>150</v>
      </c>
      <c r="E31" s="43">
        <v>0</v>
      </c>
      <c r="F31" s="43">
        <v>150</v>
      </c>
      <c r="G31" s="43">
        <v>150</v>
      </c>
      <c r="H31" s="43">
        <v>0</v>
      </c>
      <c r="I31" s="43">
        <v>-150</v>
      </c>
      <c r="J31" s="43">
        <v>200</v>
      </c>
      <c r="K31" s="43">
        <v>43</v>
      </c>
      <c r="L31" s="46">
        <v>150</v>
      </c>
      <c r="M31" s="70" t="s">
        <v>144</v>
      </c>
      <c r="N31" s="89"/>
      <c r="O31" s="13"/>
      <c r="P31" s="13"/>
    </row>
    <row r="32" spans="1:16" ht="12.75" customHeight="1" x14ac:dyDescent="0.2">
      <c r="A32" s="7"/>
      <c r="B32" s="40" t="s">
        <v>33</v>
      </c>
      <c r="C32" s="41">
        <f>SUM(C24:C31)</f>
        <v>7850</v>
      </c>
      <c r="D32" s="41">
        <f t="shared" ref="D32:J32" si="0">SUM(D24:D31)</f>
        <v>28288</v>
      </c>
      <c r="E32" s="41">
        <f t="shared" si="0"/>
        <v>0</v>
      </c>
      <c r="F32" s="41">
        <f t="shared" si="0"/>
        <v>26645</v>
      </c>
      <c r="G32" s="41">
        <f t="shared" si="0"/>
        <v>26645</v>
      </c>
      <c r="H32" s="41">
        <f t="shared" si="0"/>
        <v>138</v>
      </c>
      <c r="I32" s="41">
        <f t="shared" si="0"/>
        <v>-26507</v>
      </c>
      <c r="J32" s="41">
        <f t="shared" si="0"/>
        <v>-18795</v>
      </c>
      <c r="K32" s="41">
        <v>339</v>
      </c>
      <c r="L32" s="41">
        <f>SUM(L24:L31)</f>
        <v>28288</v>
      </c>
      <c r="M32" s="36"/>
      <c r="N32" s="13"/>
      <c r="O32" s="13"/>
      <c r="P32" s="13"/>
    </row>
    <row r="33" spans="1:18" x14ac:dyDescent="0.2">
      <c r="A33" s="7"/>
      <c r="B33" s="1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6"/>
      <c r="N33" s="13"/>
      <c r="O33" s="13"/>
      <c r="P33" s="13"/>
    </row>
    <row r="34" spans="1:18" ht="12.75" customHeight="1" thickBot="1" x14ac:dyDescent="0.25">
      <c r="A34" s="7"/>
      <c r="B34" s="59" t="s">
        <v>30</v>
      </c>
      <c r="C34" s="45">
        <f>C21+C32</f>
        <v>1141896</v>
      </c>
      <c r="D34" s="45">
        <f>D21+D32</f>
        <v>1177678.1499999999</v>
      </c>
      <c r="E34" s="45">
        <f>E32</f>
        <v>0</v>
      </c>
      <c r="F34" s="45">
        <f t="shared" ref="F34:K34" si="1">F32</f>
        <v>26645</v>
      </c>
      <c r="G34" s="45">
        <f t="shared" si="1"/>
        <v>26645</v>
      </c>
      <c r="H34" s="45">
        <f t="shared" si="1"/>
        <v>138</v>
      </c>
      <c r="I34" s="45">
        <f t="shared" si="1"/>
        <v>-26507</v>
      </c>
      <c r="J34" s="45">
        <f t="shared" si="1"/>
        <v>-18795</v>
      </c>
      <c r="K34" s="45">
        <f t="shared" si="1"/>
        <v>339</v>
      </c>
      <c r="L34" s="45">
        <f>L21+L32</f>
        <v>1178392.1499999999</v>
      </c>
      <c r="M34" s="69"/>
      <c r="N34" s="13"/>
      <c r="O34" s="13"/>
      <c r="P34" s="13"/>
    </row>
    <row r="35" spans="1:18" ht="12.75" customHeight="1" x14ac:dyDescent="0.2">
      <c r="A35" s="7"/>
      <c r="B35" s="2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69"/>
      <c r="N35" s="13"/>
      <c r="P35" s="13"/>
    </row>
    <row r="36" spans="1:18" ht="12.75" customHeight="1" x14ac:dyDescent="0.2">
      <c r="A36" s="7"/>
      <c r="B36" s="2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69"/>
      <c r="N36" s="13"/>
      <c r="P36" s="13"/>
    </row>
    <row r="37" spans="1:18" ht="15" x14ac:dyDescent="0.25">
      <c r="A37" s="7"/>
      <c r="B37" s="29" t="s">
        <v>66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6"/>
      <c r="P37" s="85"/>
    </row>
    <row r="38" spans="1:18" x14ac:dyDescent="0.2">
      <c r="A38" s="3"/>
      <c r="B38" s="29" t="s">
        <v>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6"/>
      <c r="P38" s="13"/>
    </row>
    <row r="39" spans="1:18" ht="12.75" customHeight="1" x14ac:dyDescent="0.2">
      <c r="A39" s="7"/>
      <c r="B39" s="14" t="s">
        <v>5</v>
      </c>
      <c r="C39" s="34">
        <v>546560</v>
      </c>
      <c r="D39" s="34">
        <v>546560</v>
      </c>
      <c r="E39" s="43">
        <v>0</v>
      </c>
      <c r="F39" s="43">
        <v>503288</v>
      </c>
      <c r="G39" s="43">
        <v>503288</v>
      </c>
      <c r="H39" s="43">
        <v>46640</v>
      </c>
      <c r="I39" s="43">
        <v>-456648</v>
      </c>
      <c r="J39" s="43">
        <v>43272</v>
      </c>
      <c r="K39" s="43">
        <v>92</v>
      </c>
      <c r="L39" s="46">
        <v>551329</v>
      </c>
      <c r="M39" s="71" t="s">
        <v>145</v>
      </c>
      <c r="N39" s="82"/>
      <c r="O39" s="13"/>
      <c r="P39" s="13"/>
    </row>
    <row r="40" spans="1:18" ht="12.75" customHeight="1" x14ac:dyDescent="0.2">
      <c r="A40" s="7"/>
      <c r="B40" s="36" t="s">
        <v>49</v>
      </c>
      <c r="C40" s="34">
        <v>35590</v>
      </c>
      <c r="D40" s="34">
        <v>35590</v>
      </c>
      <c r="E40" s="43">
        <v>0</v>
      </c>
      <c r="F40" s="43">
        <v>25814</v>
      </c>
      <c r="G40" s="43">
        <v>25814</v>
      </c>
      <c r="H40" s="43">
        <v>2327</v>
      </c>
      <c r="I40" s="43">
        <v>-23487</v>
      </c>
      <c r="J40" s="43">
        <v>9776</v>
      </c>
      <c r="K40" s="43">
        <v>73</v>
      </c>
      <c r="L40" s="46">
        <v>28828</v>
      </c>
      <c r="M40" s="71" t="s">
        <v>145</v>
      </c>
      <c r="N40" s="82"/>
      <c r="P40" s="13"/>
      <c r="Q40" s="81"/>
    </row>
    <row r="41" spans="1:18" x14ac:dyDescent="0.2">
      <c r="A41" s="7"/>
      <c r="B41" s="14" t="s">
        <v>87</v>
      </c>
      <c r="C41" s="34">
        <v>2000</v>
      </c>
      <c r="D41" s="34">
        <v>2000</v>
      </c>
      <c r="E41" s="43">
        <v>0</v>
      </c>
      <c r="F41" s="43">
        <v>12543</v>
      </c>
      <c r="G41" s="43">
        <v>12543</v>
      </c>
      <c r="H41" s="43">
        <v>167</v>
      </c>
      <c r="I41" s="43">
        <v>-12376</v>
      </c>
      <c r="J41" s="43">
        <v>-10543</v>
      </c>
      <c r="K41" s="43">
        <v>627</v>
      </c>
      <c r="L41" s="46">
        <v>12543</v>
      </c>
      <c r="M41" s="36" t="s">
        <v>146</v>
      </c>
      <c r="N41" s="77"/>
      <c r="O41" s="13"/>
      <c r="Q41" s="81"/>
    </row>
    <row r="42" spans="1:18" s="78" customFormat="1" x14ac:dyDescent="0.2">
      <c r="A42" s="77"/>
      <c r="B42" s="36" t="s">
        <v>114</v>
      </c>
      <c r="C42" s="37">
        <v>78420</v>
      </c>
      <c r="D42" s="37">
        <v>78420</v>
      </c>
      <c r="E42" s="75">
        <v>0</v>
      </c>
      <c r="F42" s="75">
        <v>68230</v>
      </c>
      <c r="G42" s="75">
        <v>68230</v>
      </c>
      <c r="H42" s="75">
        <v>6417</v>
      </c>
      <c r="I42" s="75">
        <v>-61813</v>
      </c>
      <c r="J42" s="75">
        <v>10190</v>
      </c>
      <c r="K42" s="75">
        <v>87</v>
      </c>
      <c r="L42" s="76">
        <v>75635</v>
      </c>
      <c r="M42" s="36" t="s">
        <v>147</v>
      </c>
      <c r="N42" s="77"/>
      <c r="O42" s="79"/>
      <c r="P42" s="77"/>
      <c r="Q42" s="79"/>
      <c r="R42" s="79"/>
    </row>
    <row r="43" spans="1:18" s="78" customFormat="1" x14ac:dyDescent="0.2">
      <c r="A43" s="77"/>
      <c r="B43" s="36" t="s">
        <v>50</v>
      </c>
      <c r="C43" s="37">
        <v>41800</v>
      </c>
      <c r="D43" s="37">
        <v>41800</v>
      </c>
      <c r="E43" s="75">
        <v>0</v>
      </c>
      <c r="F43" s="75">
        <v>38557</v>
      </c>
      <c r="G43" s="75">
        <v>38557</v>
      </c>
      <c r="H43" s="75">
        <v>3483</v>
      </c>
      <c r="I43" s="75">
        <v>-35074</v>
      </c>
      <c r="J43" s="75">
        <v>3243</v>
      </c>
      <c r="K43" s="75">
        <v>92</v>
      </c>
      <c r="L43" s="76">
        <v>42105</v>
      </c>
      <c r="M43" s="36" t="s">
        <v>147</v>
      </c>
      <c r="N43" s="77"/>
      <c r="O43" s="79"/>
      <c r="R43" s="79"/>
    </row>
    <row r="44" spans="1:18" s="78" customFormat="1" x14ac:dyDescent="0.2">
      <c r="A44" s="77"/>
      <c r="B44" s="36" t="s">
        <v>115</v>
      </c>
      <c r="C44" s="37">
        <v>136790</v>
      </c>
      <c r="D44" s="37">
        <v>136790</v>
      </c>
      <c r="E44" s="75">
        <v>0</v>
      </c>
      <c r="F44" s="75">
        <v>129089</v>
      </c>
      <c r="G44" s="75">
        <v>129089</v>
      </c>
      <c r="H44" s="75">
        <v>14812</v>
      </c>
      <c r="I44" s="75">
        <v>-114277</v>
      </c>
      <c r="J44" s="75">
        <v>7701</v>
      </c>
      <c r="K44" s="75">
        <v>94</v>
      </c>
      <c r="L44" s="76">
        <v>140399</v>
      </c>
      <c r="M44" s="36" t="s">
        <v>147</v>
      </c>
      <c r="N44" s="77"/>
      <c r="O44" s="79"/>
      <c r="Q44" s="79"/>
    </row>
    <row r="45" spans="1:18" s="78" customFormat="1" ht="15" x14ac:dyDescent="0.25">
      <c r="A45" s="77"/>
      <c r="B45" s="36" t="s">
        <v>24</v>
      </c>
      <c r="C45" s="37">
        <v>800</v>
      </c>
      <c r="D45" s="37">
        <v>800</v>
      </c>
      <c r="E45" s="75">
        <v>0</v>
      </c>
      <c r="F45" s="75">
        <v>2469</v>
      </c>
      <c r="G45" s="75">
        <v>2469</v>
      </c>
      <c r="H45" s="75">
        <v>0</v>
      </c>
      <c r="I45" s="75">
        <v>-2469</v>
      </c>
      <c r="J45" s="75">
        <v>-1669</v>
      </c>
      <c r="K45" s="75">
        <v>309</v>
      </c>
      <c r="L45" s="76">
        <v>2500</v>
      </c>
      <c r="M45" s="36" t="s">
        <v>148</v>
      </c>
      <c r="N45" s="82"/>
      <c r="O45" s="79"/>
      <c r="P45" s="85"/>
      <c r="Q45" s="79"/>
    </row>
    <row r="46" spans="1:18" s="78" customFormat="1" ht="15" x14ac:dyDescent="0.25">
      <c r="A46" s="77"/>
      <c r="B46" s="36" t="s">
        <v>25</v>
      </c>
      <c r="C46" s="37">
        <v>4000</v>
      </c>
      <c r="D46" s="37">
        <v>4000</v>
      </c>
      <c r="E46" s="75">
        <v>0</v>
      </c>
      <c r="F46" s="75">
        <v>4589</v>
      </c>
      <c r="G46" s="75">
        <v>4589</v>
      </c>
      <c r="H46" s="75">
        <v>0</v>
      </c>
      <c r="I46" s="75">
        <v>-4589</v>
      </c>
      <c r="J46" s="75">
        <v>-589</v>
      </c>
      <c r="K46" s="75">
        <v>115</v>
      </c>
      <c r="L46" s="76">
        <v>4600</v>
      </c>
      <c r="M46" s="36" t="s">
        <v>149</v>
      </c>
      <c r="P46" s="85"/>
    </row>
    <row r="47" spans="1:18" x14ac:dyDescent="0.2">
      <c r="A47" s="7"/>
      <c r="B47" s="36" t="s">
        <v>6</v>
      </c>
      <c r="C47" s="34">
        <v>8154</v>
      </c>
      <c r="D47" s="34">
        <v>8154</v>
      </c>
      <c r="E47" s="43">
        <v>0</v>
      </c>
      <c r="F47" s="43">
        <v>8154</v>
      </c>
      <c r="G47" s="43">
        <v>8154</v>
      </c>
      <c r="H47" s="43">
        <v>0</v>
      </c>
      <c r="I47" s="43">
        <v>-8154</v>
      </c>
      <c r="J47" s="43">
        <v>0</v>
      </c>
      <c r="K47" s="43">
        <v>100</v>
      </c>
      <c r="L47" s="43">
        <v>8154</v>
      </c>
      <c r="M47" s="39"/>
      <c r="P47" s="90"/>
    </row>
    <row r="48" spans="1:18" x14ac:dyDescent="0.2">
      <c r="A48" s="7"/>
      <c r="B48" s="44" t="s">
        <v>7</v>
      </c>
      <c r="C48" s="41">
        <f t="shared" ref="C48:L48" si="2">SUM(C39:C47)</f>
        <v>854114</v>
      </c>
      <c r="D48" s="41">
        <f t="shared" si="2"/>
        <v>854114</v>
      </c>
      <c r="E48" s="41">
        <f t="shared" si="2"/>
        <v>0</v>
      </c>
      <c r="F48" s="41">
        <f t="shared" si="2"/>
        <v>792733</v>
      </c>
      <c r="G48" s="41">
        <f t="shared" si="2"/>
        <v>792733</v>
      </c>
      <c r="H48" s="41">
        <f t="shared" si="2"/>
        <v>73846</v>
      </c>
      <c r="I48" s="41">
        <f t="shared" si="2"/>
        <v>-718887</v>
      </c>
      <c r="J48" s="41">
        <f t="shared" si="2"/>
        <v>61381</v>
      </c>
      <c r="K48" s="41">
        <v>93</v>
      </c>
      <c r="L48" s="41">
        <f t="shared" si="2"/>
        <v>866093</v>
      </c>
      <c r="M48" s="14"/>
    </row>
    <row r="49" spans="1:16" x14ac:dyDescent="0.2">
      <c r="A49" s="7"/>
      <c r="B49" s="14"/>
      <c r="C49" s="34"/>
      <c r="D49" s="34"/>
      <c r="E49" s="43"/>
      <c r="F49" s="43"/>
      <c r="G49" s="43"/>
      <c r="H49" s="43"/>
      <c r="I49" s="43"/>
      <c r="J49" s="43"/>
      <c r="K49" s="43"/>
      <c r="L49" s="43"/>
      <c r="M49" s="14"/>
    </row>
    <row r="50" spans="1:16" x14ac:dyDescent="0.2">
      <c r="A50" s="7"/>
      <c r="B50" s="29" t="s">
        <v>8</v>
      </c>
      <c r="C50" s="34"/>
      <c r="D50" s="34"/>
      <c r="E50" s="43"/>
      <c r="F50" s="43"/>
      <c r="G50" s="43"/>
      <c r="H50" s="43"/>
      <c r="I50" s="43"/>
      <c r="J50" s="43"/>
      <c r="K50" s="43"/>
      <c r="L50" s="43"/>
      <c r="M50" s="14"/>
    </row>
    <row r="51" spans="1:16" x14ac:dyDescent="0.2">
      <c r="A51" s="7"/>
      <c r="B51" s="14" t="s">
        <v>9</v>
      </c>
      <c r="C51" s="34">
        <v>3500</v>
      </c>
      <c r="D51" s="34">
        <v>3500</v>
      </c>
      <c r="E51" s="43">
        <v>0</v>
      </c>
      <c r="F51" s="43">
        <v>4929</v>
      </c>
      <c r="G51" s="43">
        <v>4929</v>
      </c>
      <c r="H51" s="43">
        <v>1350</v>
      </c>
      <c r="I51" s="43">
        <v>-3579</v>
      </c>
      <c r="J51" s="43">
        <v>-1429</v>
      </c>
      <c r="K51" s="43">
        <v>141</v>
      </c>
      <c r="L51" s="46">
        <v>5000</v>
      </c>
      <c r="M51" s="14" t="s">
        <v>150</v>
      </c>
      <c r="N51" s="89"/>
    </row>
    <row r="52" spans="1:16" x14ac:dyDescent="0.2">
      <c r="A52" s="7"/>
      <c r="B52" s="14" t="s">
        <v>12</v>
      </c>
      <c r="C52" s="34">
        <v>8850</v>
      </c>
      <c r="D52" s="34">
        <v>8850</v>
      </c>
      <c r="E52" s="43">
        <v>0</v>
      </c>
      <c r="F52" s="43">
        <v>11790</v>
      </c>
      <c r="G52" s="43">
        <v>11790</v>
      </c>
      <c r="H52" s="43">
        <v>650</v>
      </c>
      <c r="I52" s="43">
        <v>-11140</v>
      </c>
      <c r="J52" s="43">
        <v>-2940</v>
      </c>
      <c r="K52" s="43">
        <v>133</v>
      </c>
      <c r="L52" s="46">
        <v>13090</v>
      </c>
      <c r="M52" s="14" t="s">
        <v>151</v>
      </c>
      <c r="N52" s="77"/>
    </row>
    <row r="53" spans="1:16" x14ac:dyDescent="0.2">
      <c r="A53" s="7"/>
      <c r="B53" s="36" t="s">
        <v>20</v>
      </c>
      <c r="C53" s="34">
        <v>9200</v>
      </c>
      <c r="D53" s="34">
        <v>9200</v>
      </c>
      <c r="E53" s="43">
        <v>0</v>
      </c>
      <c r="F53" s="43">
        <v>8795</v>
      </c>
      <c r="G53" s="43">
        <v>8795</v>
      </c>
      <c r="H53" s="43">
        <v>925</v>
      </c>
      <c r="I53" s="43">
        <v>-7870</v>
      </c>
      <c r="J53" s="43">
        <v>405</v>
      </c>
      <c r="K53" s="43">
        <v>96</v>
      </c>
      <c r="L53" s="43">
        <v>9200</v>
      </c>
      <c r="M53" s="29"/>
      <c r="N53" s="34"/>
    </row>
    <row r="54" spans="1:16" x14ac:dyDescent="0.2">
      <c r="A54" s="7"/>
      <c r="B54" s="14" t="s">
        <v>10</v>
      </c>
      <c r="C54" s="34">
        <v>10000</v>
      </c>
      <c r="D54" s="34">
        <v>10000</v>
      </c>
      <c r="E54" s="43">
        <v>0</v>
      </c>
      <c r="F54" s="43">
        <v>11930</v>
      </c>
      <c r="G54" s="43">
        <v>11930</v>
      </c>
      <c r="H54" s="43">
        <v>680</v>
      </c>
      <c r="I54" s="43">
        <v>-11250</v>
      </c>
      <c r="J54" s="43">
        <v>-1930</v>
      </c>
      <c r="K54" s="43">
        <v>119</v>
      </c>
      <c r="L54" s="46">
        <v>13000</v>
      </c>
      <c r="M54" s="36" t="s">
        <v>152</v>
      </c>
      <c r="N54" s="77"/>
    </row>
    <row r="55" spans="1:16" ht="15" x14ac:dyDescent="0.25">
      <c r="A55" s="7"/>
      <c r="B55" s="14" t="s">
        <v>11</v>
      </c>
      <c r="C55" s="34">
        <v>4268</v>
      </c>
      <c r="D55" s="34">
        <v>4268</v>
      </c>
      <c r="E55" s="43">
        <v>0</v>
      </c>
      <c r="F55" s="43">
        <v>1133</v>
      </c>
      <c r="G55" s="43">
        <v>1133</v>
      </c>
      <c r="H55" s="43">
        <v>356</v>
      </c>
      <c r="I55" s="43">
        <v>-777</v>
      </c>
      <c r="J55" s="43">
        <v>3135</v>
      </c>
      <c r="K55" s="43">
        <v>27</v>
      </c>
      <c r="L55" s="43">
        <v>4268</v>
      </c>
      <c r="M55" s="14"/>
      <c r="N55" s="85"/>
    </row>
    <row r="56" spans="1:16" ht="15" x14ac:dyDescent="0.25">
      <c r="A56" s="7"/>
      <c r="B56" s="14" t="s">
        <v>90</v>
      </c>
      <c r="C56" s="34">
        <v>9600</v>
      </c>
      <c r="D56" s="34">
        <v>9600</v>
      </c>
      <c r="E56" s="43">
        <v>0</v>
      </c>
      <c r="F56" s="43">
        <v>6273</v>
      </c>
      <c r="G56" s="43">
        <v>6273</v>
      </c>
      <c r="H56" s="43">
        <v>778</v>
      </c>
      <c r="I56" s="43">
        <v>-5495</v>
      </c>
      <c r="J56" s="43">
        <v>3327</v>
      </c>
      <c r="K56" s="43">
        <v>65</v>
      </c>
      <c r="L56" s="43">
        <v>9600</v>
      </c>
      <c r="M56" s="29"/>
      <c r="N56" s="85"/>
    </row>
    <row r="57" spans="1:16" x14ac:dyDescent="0.2">
      <c r="A57" s="7"/>
      <c r="B57" s="44" t="s">
        <v>13</v>
      </c>
      <c r="C57" s="41">
        <f t="shared" ref="C57:L57" si="3">SUM(C51:C56)</f>
        <v>45418</v>
      </c>
      <c r="D57" s="41">
        <f t="shared" si="3"/>
        <v>45418</v>
      </c>
      <c r="E57" s="41">
        <f t="shared" si="3"/>
        <v>0</v>
      </c>
      <c r="F57" s="41">
        <f t="shared" si="3"/>
        <v>44850</v>
      </c>
      <c r="G57" s="41">
        <f t="shared" si="3"/>
        <v>44850</v>
      </c>
      <c r="H57" s="41">
        <f t="shared" si="3"/>
        <v>4739</v>
      </c>
      <c r="I57" s="41">
        <f t="shared" si="3"/>
        <v>-40111</v>
      </c>
      <c r="J57" s="41">
        <f t="shared" si="3"/>
        <v>568</v>
      </c>
      <c r="K57" s="41">
        <v>99</v>
      </c>
      <c r="L57" s="41">
        <f t="shared" si="3"/>
        <v>54158</v>
      </c>
      <c r="M57" s="29"/>
      <c r="N57" s="90"/>
    </row>
    <row r="58" spans="1:16" x14ac:dyDescent="0.2">
      <c r="A58" s="7"/>
      <c r="B58" s="14"/>
      <c r="C58" s="34"/>
      <c r="D58" s="34"/>
      <c r="E58" s="43"/>
      <c r="F58" s="43"/>
      <c r="G58" s="43"/>
      <c r="H58" s="43"/>
      <c r="I58" s="43"/>
      <c r="J58" s="43"/>
      <c r="K58" s="43"/>
      <c r="L58" s="43"/>
      <c r="M58" s="14"/>
    </row>
    <row r="59" spans="1:16" x14ac:dyDescent="0.2">
      <c r="A59" s="7"/>
      <c r="B59" s="29" t="s">
        <v>14</v>
      </c>
      <c r="C59" s="34"/>
      <c r="D59" s="34"/>
      <c r="E59" s="43"/>
      <c r="F59" s="43"/>
      <c r="G59" s="43"/>
      <c r="H59" s="43"/>
      <c r="I59" s="43"/>
      <c r="J59" s="43"/>
      <c r="K59" s="43"/>
      <c r="L59" s="43"/>
      <c r="M59" s="14"/>
    </row>
    <row r="60" spans="1:16" x14ac:dyDescent="0.2">
      <c r="A60" s="7"/>
      <c r="B60" s="14" t="s">
        <v>79</v>
      </c>
      <c r="C60" s="34">
        <v>20039</v>
      </c>
      <c r="D60" s="34">
        <v>20039</v>
      </c>
      <c r="E60" s="43">
        <v>0</v>
      </c>
      <c r="F60" s="43">
        <v>20824</v>
      </c>
      <c r="G60" s="43">
        <v>20824</v>
      </c>
      <c r="H60" s="43">
        <v>937</v>
      </c>
      <c r="I60" s="43">
        <v>-19887</v>
      </c>
      <c r="J60" s="43">
        <v>-785</v>
      </c>
      <c r="K60" s="43">
        <v>104</v>
      </c>
      <c r="L60" s="43">
        <v>21000</v>
      </c>
      <c r="M60" s="29"/>
      <c r="N60" s="77"/>
    </row>
    <row r="61" spans="1:16" x14ac:dyDescent="0.2">
      <c r="A61" s="7"/>
      <c r="B61" s="36" t="s">
        <v>105</v>
      </c>
      <c r="C61" s="34">
        <v>2943</v>
      </c>
      <c r="D61" s="34">
        <v>2943</v>
      </c>
      <c r="E61" s="43">
        <v>0</v>
      </c>
      <c r="F61" s="43">
        <v>1649</v>
      </c>
      <c r="G61" s="43">
        <v>1649</v>
      </c>
      <c r="H61" s="43">
        <v>463</v>
      </c>
      <c r="I61" s="43">
        <v>-1186</v>
      </c>
      <c r="J61" s="43">
        <v>1294</v>
      </c>
      <c r="K61" s="43">
        <v>56</v>
      </c>
      <c r="L61" s="43">
        <v>2943</v>
      </c>
      <c r="M61" s="29"/>
    </row>
    <row r="62" spans="1:16" x14ac:dyDescent="0.2">
      <c r="A62" s="7"/>
      <c r="B62" s="36" t="s">
        <v>80</v>
      </c>
      <c r="C62" s="34">
        <v>14000</v>
      </c>
      <c r="D62" s="34">
        <v>14000</v>
      </c>
      <c r="E62" s="43">
        <v>0</v>
      </c>
      <c r="F62" s="43">
        <v>8675</v>
      </c>
      <c r="G62" s="43">
        <v>8675</v>
      </c>
      <c r="H62" s="43">
        <v>2813</v>
      </c>
      <c r="I62" s="43">
        <v>-5862</v>
      </c>
      <c r="J62" s="43">
        <v>5325</v>
      </c>
      <c r="K62" s="43">
        <v>62</v>
      </c>
      <c r="L62" s="43">
        <v>14000</v>
      </c>
    </row>
    <row r="63" spans="1:16" x14ac:dyDescent="0.2">
      <c r="A63" s="7"/>
      <c r="B63" s="36" t="s">
        <v>81</v>
      </c>
      <c r="C63" s="34">
        <v>700</v>
      </c>
      <c r="D63" s="34">
        <v>700</v>
      </c>
      <c r="E63" s="43">
        <v>0</v>
      </c>
      <c r="F63" s="43">
        <v>1143</v>
      </c>
      <c r="G63" s="43">
        <v>1143</v>
      </c>
      <c r="H63" s="43">
        <v>0</v>
      </c>
      <c r="I63" s="43">
        <v>-1143</v>
      </c>
      <c r="J63" s="43">
        <v>-443</v>
      </c>
      <c r="K63" s="43">
        <v>163</v>
      </c>
      <c r="L63" s="46">
        <v>1200</v>
      </c>
      <c r="M63" s="7" t="s">
        <v>154</v>
      </c>
      <c r="N63" s="87"/>
    </row>
    <row r="64" spans="1:16" x14ac:dyDescent="0.2">
      <c r="A64" s="7"/>
      <c r="B64" s="36" t="s">
        <v>86</v>
      </c>
      <c r="C64" s="34">
        <v>4400</v>
      </c>
      <c r="D64" s="34">
        <v>4400</v>
      </c>
      <c r="E64" s="43">
        <v>0</v>
      </c>
      <c r="F64" s="43">
        <v>11261</v>
      </c>
      <c r="G64" s="43">
        <v>11261</v>
      </c>
      <c r="H64" s="43">
        <v>0</v>
      </c>
      <c r="I64" s="43">
        <v>-11261</v>
      </c>
      <c r="J64" s="43">
        <v>-6861</v>
      </c>
      <c r="K64" s="43">
        <v>256</v>
      </c>
      <c r="L64" s="46">
        <v>12114</v>
      </c>
      <c r="M64" s="14" t="s">
        <v>155</v>
      </c>
      <c r="N64" s="72"/>
      <c r="P64" s="84"/>
    </row>
    <row r="65" spans="1:15" x14ac:dyDescent="0.2">
      <c r="A65" s="7"/>
      <c r="B65" s="36" t="s">
        <v>82</v>
      </c>
      <c r="C65" s="34">
        <v>31918</v>
      </c>
      <c r="D65" s="34">
        <v>31918</v>
      </c>
      <c r="E65" s="43">
        <v>0</v>
      </c>
      <c r="F65" s="43">
        <v>30598</v>
      </c>
      <c r="G65" s="43">
        <v>30598</v>
      </c>
      <c r="H65" s="43">
        <v>1000</v>
      </c>
      <c r="I65" s="43">
        <v>-29598</v>
      </c>
      <c r="J65" s="43">
        <v>1320</v>
      </c>
      <c r="K65" s="43">
        <v>96</v>
      </c>
      <c r="L65" s="43">
        <v>31918</v>
      </c>
      <c r="M65" s="39"/>
      <c r="N65" s="34"/>
    </row>
    <row r="66" spans="1:15" x14ac:dyDescent="0.2">
      <c r="A66" s="7"/>
      <c r="B66" s="36" t="s">
        <v>91</v>
      </c>
      <c r="C66" s="34">
        <v>17530</v>
      </c>
      <c r="D66" s="34">
        <v>17530</v>
      </c>
      <c r="E66" s="43">
        <v>0</v>
      </c>
      <c r="F66" s="43">
        <v>6220</v>
      </c>
      <c r="G66" s="43">
        <v>6220</v>
      </c>
      <c r="H66" s="43">
        <v>1333</v>
      </c>
      <c r="I66" s="43">
        <v>-4887</v>
      </c>
      <c r="J66" s="43">
        <v>11310</v>
      </c>
      <c r="K66" s="43">
        <v>35</v>
      </c>
      <c r="L66" s="43">
        <v>17530</v>
      </c>
      <c r="M66" s="36" t="s">
        <v>156</v>
      </c>
      <c r="N66" s="34"/>
    </row>
    <row r="67" spans="1:15" x14ac:dyDescent="0.2">
      <c r="A67" s="7"/>
      <c r="B67" s="36" t="s">
        <v>83</v>
      </c>
      <c r="C67" s="34">
        <v>44100</v>
      </c>
      <c r="D67" s="34">
        <v>44385</v>
      </c>
      <c r="E67" s="43">
        <v>0</v>
      </c>
      <c r="F67" s="43">
        <v>41347</v>
      </c>
      <c r="G67" s="43">
        <v>41347</v>
      </c>
      <c r="H67" s="43">
        <v>4564</v>
      </c>
      <c r="I67" s="43">
        <v>-36783</v>
      </c>
      <c r="J67" s="43">
        <v>3038</v>
      </c>
      <c r="K67" s="43">
        <v>93</v>
      </c>
      <c r="L67" s="46">
        <v>46770</v>
      </c>
      <c r="M67" s="14" t="s">
        <v>128</v>
      </c>
      <c r="N67" s="74"/>
    </row>
    <row r="68" spans="1:15" x14ac:dyDescent="0.2">
      <c r="A68" s="7"/>
      <c r="B68" s="36" t="s">
        <v>84</v>
      </c>
      <c r="C68" s="34">
        <v>7500</v>
      </c>
      <c r="D68" s="34">
        <v>7500</v>
      </c>
      <c r="E68" s="43">
        <v>0</v>
      </c>
      <c r="F68" s="43">
        <v>7213</v>
      </c>
      <c r="G68" s="43">
        <v>7213</v>
      </c>
      <c r="H68" s="43">
        <v>3192</v>
      </c>
      <c r="I68" s="43">
        <v>-4021</v>
      </c>
      <c r="J68" s="43">
        <v>287</v>
      </c>
      <c r="K68" s="43">
        <v>96</v>
      </c>
      <c r="L68" s="43">
        <v>7500</v>
      </c>
      <c r="M68" s="14" t="s">
        <v>157</v>
      </c>
      <c r="N68" s="74"/>
      <c r="O68" s="34"/>
    </row>
    <row r="69" spans="1:15" x14ac:dyDescent="0.2">
      <c r="A69" s="7"/>
      <c r="B69" s="36" t="s">
        <v>85</v>
      </c>
      <c r="C69" s="34">
        <v>25400</v>
      </c>
      <c r="D69" s="34">
        <v>25400</v>
      </c>
      <c r="E69" s="43">
        <v>0</v>
      </c>
      <c r="F69" s="43">
        <v>24136</v>
      </c>
      <c r="G69" s="43">
        <v>24136</v>
      </c>
      <c r="H69" s="43">
        <v>16700</v>
      </c>
      <c r="I69" s="43">
        <v>-7436</v>
      </c>
      <c r="J69" s="43">
        <v>1264</v>
      </c>
      <c r="K69" s="43">
        <v>95</v>
      </c>
      <c r="L69" s="43">
        <v>25400</v>
      </c>
      <c r="M69" s="14" t="s">
        <v>160</v>
      </c>
      <c r="N69" s="74"/>
    </row>
    <row r="70" spans="1:15" x14ac:dyDescent="0.2">
      <c r="A70" s="7"/>
      <c r="B70" s="14" t="s">
        <v>104</v>
      </c>
      <c r="C70" s="34">
        <v>3400</v>
      </c>
      <c r="D70" s="34">
        <v>3400</v>
      </c>
      <c r="E70" s="43">
        <v>0</v>
      </c>
      <c r="F70" s="43">
        <v>1330</v>
      </c>
      <c r="G70" s="43">
        <v>1330</v>
      </c>
      <c r="H70" s="43">
        <v>283</v>
      </c>
      <c r="I70" s="43">
        <v>-1047</v>
      </c>
      <c r="J70" s="43">
        <v>2070</v>
      </c>
      <c r="K70" s="43">
        <v>39</v>
      </c>
      <c r="L70" s="43">
        <v>3400</v>
      </c>
      <c r="M70" s="29"/>
    </row>
    <row r="71" spans="1:15" x14ac:dyDescent="0.2">
      <c r="A71" s="7"/>
      <c r="B71" s="36" t="s">
        <v>100</v>
      </c>
      <c r="C71" s="34"/>
      <c r="D71" s="34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/>
      <c r="M71" s="14"/>
    </row>
    <row r="72" spans="1:15" x14ac:dyDescent="0.2">
      <c r="A72" s="7"/>
      <c r="B72" s="36" t="s">
        <v>106</v>
      </c>
      <c r="C72" s="34"/>
      <c r="D72" s="34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/>
      <c r="M72" s="29"/>
    </row>
    <row r="73" spans="1:15" x14ac:dyDescent="0.2">
      <c r="A73" s="7"/>
      <c r="B73" s="44" t="s">
        <v>15</v>
      </c>
      <c r="C73" s="41">
        <f t="shared" ref="C73:L73" si="4">SUM(C60:C72)</f>
        <v>171930</v>
      </c>
      <c r="D73" s="41">
        <f t="shared" si="4"/>
        <v>172215</v>
      </c>
      <c r="E73" s="41">
        <f t="shared" si="4"/>
        <v>0</v>
      </c>
      <c r="F73" s="41">
        <f t="shared" si="4"/>
        <v>154396</v>
      </c>
      <c r="G73" s="41">
        <f t="shared" si="4"/>
        <v>154396</v>
      </c>
      <c r="H73" s="41">
        <f t="shared" si="4"/>
        <v>31285</v>
      </c>
      <c r="I73" s="41">
        <f t="shared" si="4"/>
        <v>-123111</v>
      </c>
      <c r="J73" s="41">
        <f t="shared" si="4"/>
        <v>17819</v>
      </c>
      <c r="K73" s="41">
        <v>90</v>
      </c>
      <c r="L73" s="41">
        <f t="shared" si="4"/>
        <v>183775</v>
      </c>
      <c r="M73" s="14"/>
    </row>
    <row r="74" spans="1:15" x14ac:dyDescent="0.2">
      <c r="A74" s="7"/>
      <c r="B74" s="39"/>
      <c r="C74" s="34"/>
      <c r="D74" s="34"/>
      <c r="E74" s="43"/>
      <c r="F74" s="43"/>
      <c r="G74" s="43"/>
      <c r="H74" s="43"/>
      <c r="I74" s="43"/>
      <c r="J74" s="43"/>
      <c r="K74" s="43"/>
      <c r="L74" s="43"/>
      <c r="M74" s="14"/>
    </row>
    <row r="75" spans="1:15" ht="13.5" thickBot="1" x14ac:dyDescent="0.25">
      <c r="A75" s="7"/>
      <c r="B75" s="59" t="s">
        <v>34</v>
      </c>
      <c r="C75" s="45">
        <f t="shared" ref="C75:J75" si="5">C48+C57+C73</f>
        <v>1071462</v>
      </c>
      <c r="D75" s="45">
        <f t="shared" si="5"/>
        <v>1071747</v>
      </c>
      <c r="E75" s="45">
        <f t="shared" si="5"/>
        <v>0</v>
      </c>
      <c r="F75" s="45">
        <f t="shared" si="5"/>
        <v>991979</v>
      </c>
      <c r="G75" s="45">
        <f t="shared" si="5"/>
        <v>991979</v>
      </c>
      <c r="H75" s="45">
        <f t="shared" si="5"/>
        <v>109870</v>
      </c>
      <c r="I75" s="45">
        <f t="shared" si="5"/>
        <v>-882109</v>
      </c>
      <c r="J75" s="45">
        <f t="shared" si="5"/>
        <v>79768</v>
      </c>
      <c r="K75" s="45">
        <v>93</v>
      </c>
      <c r="L75" s="45">
        <f>L48+L57+L73</f>
        <v>1104026</v>
      </c>
      <c r="M75" s="14"/>
    </row>
    <row r="76" spans="1:15" x14ac:dyDescent="0.2">
      <c r="A76" s="7"/>
      <c r="B76" s="29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"/>
    </row>
    <row r="77" spans="1:15" x14ac:dyDescent="0.2">
      <c r="A77" s="7"/>
      <c r="B77" s="29"/>
      <c r="C77" s="34"/>
      <c r="D77" s="34"/>
      <c r="E77" s="43"/>
      <c r="F77" s="43"/>
      <c r="G77" s="43"/>
      <c r="H77" s="43"/>
      <c r="I77" s="43"/>
      <c r="J77" s="43"/>
      <c r="K77" s="43"/>
      <c r="L77" s="43"/>
      <c r="M77" s="14"/>
    </row>
    <row r="78" spans="1:15" x14ac:dyDescent="0.2">
      <c r="A78" s="7"/>
      <c r="B78" s="29" t="s">
        <v>31</v>
      </c>
      <c r="C78" s="34"/>
      <c r="D78" s="34"/>
      <c r="E78" s="43"/>
      <c r="F78" s="43"/>
      <c r="G78" s="43"/>
      <c r="H78" s="43"/>
      <c r="I78" s="43"/>
      <c r="J78" s="43"/>
      <c r="K78" s="43"/>
      <c r="L78" s="43"/>
      <c r="M78" s="14"/>
    </row>
    <row r="79" spans="1:15" x14ac:dyDescent="0.2">
      <c r="A79" s="7"/>
      <c r="B79" s="36" t="s">
        <v>21</v>
      </c>
      <c r="C79" s="34">
        <v>0</v>
      </c>
      <c r="D79" s="34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14"/>
    </row>
    <row r="80" spans="1:15" x14ac:dyDescent="0.2">
      <c r="A80" s="7"/>
      <c r="B80" s="36" t="s">
        <v>27</v>
      </c>
      <c r="C80" s="34">
        <v>0</v>
      </c>
      <c r="D80" s="34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14"/>
    </row>
    <row r="81" spans="1:13" x14ac:dyDescent="0.2">
      <c r="A81" s="7"/>
      <c r="B81" s="36"/>
      <c r="C81" s="34"/>
      <c r="D81" s="34"/>
      <c r="E81" s="43"/>
      <c r="F81" s="43"/>
      <c r="G81" s="43"/>
      <c r="H81" s="43"/>
      <c r="I81" s="43"/>
      <c r="J81" s="43"/>
      <c r="K81" s="43"/>
      <c r="L81" s="43"/>
      <c r="M81" s="14"/>
    </row>
    <row r="82" spans="1:13" ht="13.5" thickBot="1" x14ac:dyDescent="0.25">
      <c r="A82" s="7"/>
      <c r="B82" s="60" t="s">
        <v>26</v>
      </c>
      <c r="C82" s="45">
        <f>C75+C79+C80</f>
        <v>1071462</v>
      </c>
      <c r="D82" s="45">
        <f t="shared" ref="D82:L82" si="6">D75+D79+D80</f>
        <v>1071747</v>
      </c>
      <c r="E82" s="45">
        <f t="shared" si="6"/>
        <v>0</v>
      </c>
      <c r="F82" s="45">
        <f t="shared" si="6"/>
        <v>991979</v>
      </c>
      <c r="G82" s="45">
        <f t="shared" si="6"/>
        <v>991979</v>
      </c>
      <c r="H82" s="45">
        <f t="shared" si="6"/>
        <v>109870</v>
      </c>
      <c r="I82" s="45">
        <f t="shared" si="6"/>
        <v>-882109</v>
      </c>
      <c r="J82" s="45">
        <f t="shared" si="6"/>
        <v>79768</v>
      </c>
      <c r="K82" s="45">
        <f t="shared" si="6"/>
        <v>93</v>
      </c>
      <c r="L82" s="45">
        <f t="shared" si="6"/>
        <v>1104026</v>
      </c>
      <c r="M82" s="14"/>
    </row>
    <row r="83" spans="1:13" x14ac:dyDescent="0.2">
      <c r="A83" s="7"/>
      <c r="B83" s="39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14"/>
    </row>
    <row r="84" spans="1:13" x14ac:dyDescent="0.2">
      <c r="A84" s="7"/>
      <c r="B84" s="39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14"/>
    </row>
    <row r="85" spans="1:13" x14ac:dyDescent="0.2">
      <c r="A85" s="7"/>
      <c r="B85" s="47" t="s">
        <v>43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14"/>
    </row>
    <row r="86" spans="1:13" ht="7.5" customHeight="1" x14ac:dyDescent="0.2">
      <c r="A86" s="7"/>
      <c r="B86" s="39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14"/>
    </row>
    <row r="87" spans="1:13" x14ac:dyDescent="0.2">
      <c r="A87" s="7"/>
      <c r="B87" s="14" t="s">
        <v>68</v>
      </c>
      <c r="C87" s="34">
        <f>C34-C75-C8-C9</f>
        <v>-52237</v>
      </c>
      <c r="D87" s="34">
        <f>D34-D75-D8-D9</f>
        <v>-16739.850000000093</v>
      </c>
      <c r="E87" s="34"/>
      <c r="F87" s="34"/>
      <c r="G87" s="34"/>
      <c r="H87" s="34"/>
      <c r="I87" s="34"/>
      <c r="J87" s="34"/>
      <c r="K87" s="34"/>
      <c r="L87" s="34">
        <f>L34-L75-L8-L9</f>
        <v>-48304.850000000093</v>
      </c>
      <c r="M87" s="14"/>
    </row>
    <row r="88" spans="1:13" ht="6" customHeight="1" x14ac:dyDescent="0.2">
      <c r="A88" s="7"/>
      <c r="B88" s="1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14"/>
    </row>
    <row r="89" spans="1:13" x14ac:dyDescent="0.2">
      <c r="A89" s="7"/>
      <c r="B89" s="14" t="s">
        <v>46</v>
      </c>
      <c r="C89" s="34">
        <f>C9</f>
        <v>92360</v>
      </c>
      <c r="D89" s="34">
        <f>D9</f>
        <v>92360</v>
      </c>
      <c r="E89" s="34"/>
      <c r="F89" s="34"/>
      <c r="G89" s="34"/>
      <c r="H89" s="34"/>
      <c r="I89" s="34"/>
      <c r="J89" s="34"/>
      <c r="K89" s="34"/>
      <c r="L89" s="34">
        <f>L9</f>
        <v>92360</v>
      </c>
      <c r="M89" s="14"/>
    </row>
    <row r="90" spans="1:13" ht="6" customHeight="1" x14ac:dyDescent="0.2">
      <c r="A90" s="7"/>
      <c r="B90" s="1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14"/>
    </row>
    <row r="91" spans="1:13" ht="12.75" customHeight="1" x14ac:dyDescent="0.2">
      <c r="A91" s="7"/>
      <c r="B91" s="14" t="s">
        <v>47</v>
      </c>
      <c r="C91" s="34">
        <f>C8</f>
        <v>30311</v>
      </c>
      <c r="D91" s="34">
        <f>D8</f>
        <v>30311</v>
      </c>
      <c r="E91" s="34"/>
      <c r="F91" s="34"/>
      <c r="G91" s="34"/>
      <c r="H91" s="34"/>
      <c r="I91" s="34"/>
      <c r="J91" s="34"/>
      <c r="K91" s="34"/>
      <c r="L91" s="34">
        <f>L8</f>
        <v>30311</v>
      </c>
      <c r="M91" s="14"/>
    </row>
    <row r="92" spans="1:13" ht="6" customHeight="1" x14ac:dyDescent="0.2">
      <c r="A92" s="7"/>
      <c r="B92" s="1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14"/>
    </row>
    <row r="93" spans="1:13" ht="13.5" thickBot="1" x14ac:dyDescent="0.25">
      <c r="A93" s="7"/>
      <c r="B93" s="14" t="s">
        <v>40</v>
      </c>
      <c r="C93" s="48">
        <f>SUM(C87:C91)</f>
        <v>70434</v>
      </c>
      <c r="D93" s="48">
        <f>SUM(D87:D91)</f>
        <v>105931.14999999991</v>
      </c>
      <c r="E93" s="34"/>
      <c r="F93" s="34"/>
      <c r="G93" s="34"/>
      <c r="H93" s="34"/>
      <c r="I93" s="34"/>
      <c r="J93" s="34"/>
      <c r="K93" s="34"/>
      <c r="L93" s="48">
        <f>SUM(L87:L91)</f>
        <v>74366.149999999907</v>
      </c>
      <c r="M93" s="14"/>
    </row>
    <row r="94" spans="1:13" ht="13.5" thickTop="1" x14ac:dyDescent="0.2">
      <c r="A94" s="7"/>
      <c r="B94" s="14"/>
      <c r="C94" s="42"/>
      <c r="D94" s="42"/>
      <c r="E94" s="34"/>
      <c r="F94" s="34"/>
      <c r="G94" s="34"/>
      <c r="H94" s="34"/>
      <c r="I94" s="34"/>
      <c r="J94" s="34"/>
      <c r="K94" s="34"/>
      <c r="L94" s="49"/>
      <c r="M94" s="14"/>
    </row>
    <row r="95" spans="1:13" x14ac:dyDescent="0.2">
      <c r="A95" s="7"/>
      <c r="B95" s="14"/>
      <c r="C95" s="42"/>
      <c r="D95" s="42"/>
      <c r="E95" s="34"/>
      <c r="F95" s="34"/>
      <c r="G95" s="50"/>
      <c r="H95" s="34"/>
      <c r="I95" s="34"/>
      <c r="J95" s="34"/>
      <c r="K95" s="34"/>
      <c r="L95" s="49"/>
      <c r="M95" s="14"/>
    </row>
    <row r="96" spans="1:13" x14ac:dyDescent="0.2">
      <c r="A96" s="7"/>
      <c r="B96" s="14"/>
      <c r="C96" s="42"/>
      <c r="D96" s="42"/>
      <c r="E96" s="42"/>
      <c r="F96" s="42"/>
      <c r="G96" s="34"/>
      <c r="H96" s="42"/>
      <c r="I96" s="42"/>
      <c r="J96" s="42"/>
      <c r="K96" s="42"/>
      <c r="L96" s="42"/>
      <c r="M96" s="14"/>
    </row>
    <row r="97" spans="1:15" x14ac:dyDescent="0.2">
      <c r="A97" s="7"/>
      <c r="B97" s="51" t="s">
        <v>23</v>
      </c>
      <c r="C97" s="52"/>
      <c r="D97" s="52"/>
      <c r="E97" s="52"/>
      <c r="F97" s="52"/>
      <c r="G97" s="52"/>
      <c r="H97" s="52"/>
      <c r="I97" s="52"/>
      <c r="J97" s="52"/>
      <c r="K97" s="53"/>
      <c r="L97" s="52"/>
      <c r="M97" s="54"/>
    </row>
    <row r="98" spans="1:15" ht="12.75" customHeight="1" x14ac:dyDescent="0.2">
      <c r="A98" s="7"/>
      <c r="B98" s="39" t="s">
        <v>137</v>
      </c>
      <c r="C98" s="37"/>
      <c r="D98" s="37"/>
      <c r="E98" s="34"/>
      <c r="F98" s="34"/>
      <c r="G98" s="34"/>
      <c r="H98" s="34"/>
      <c r="I98" s="34"/>
      <c r="J98" s="34"/>
      <c r="K98" s="34"/>
      <c r="L98" s="34"/>
      <c r="M98" s="14"/>
    </row>
    <row r="99" spans="1:15" ht="12.75" customHeight="1" x14ac:dyDescent="0.2">
      <c r="A99" s="7"/>
      <c r="B99" s="14" t="s">
        <v>107</v>
      </c>
      <c r="C99" s="34">
        <v>30415</v>
      </c>
      <c r="D99" s="34">
        <v>30415</v>
      </c>
      <c r="E99" s="34"/>
      <c r="F99" s="34"/>
      <c r="G99" s="34"/>
      <c r="H99" s="34"/>
      <c r="I99" s="55"/>
      <c r="J99" s="42"/>
      <c r="K99" s="34"/>
      <c r="L99" s="34">
        <v>30415</v>
      </c>
      <c r="M99" s="14"/>
    </row>
    <row r="100" spans="1:15" ht="12.75" customHeight="1" x14ac:dyDescent="0.2">
      <c r="A100" s="7"/>
      <c r="B100" s="36" t="s">
        <v>124</v>
      </c>
      <c r="C100" s="34">
        <v>6786.45</v>
      </c>
      <c r="D100" s="34">
        <v>6786.45</v>
      </c>
      <c r="E100" s="34"/>
      <c r="F100" s="34"/>
      <c r="G100" s="34"/>
      <c r="H100" s="34"/>
      <c r="I100" s="34"/>
      <c r="J100" s="34"/>
      <c r="K100" s="34"/>
      <c r="L100" s="34">
        <v>6786.45</v>
      </c>
      <c r="M100" s="14"/>
    </row>
    <row r="101" spans="1:15" ht="12.75" customHeight="1" x14ac:dyDescent="0.2">
      <c r="A101" s="7"/>
      <c r="B101" s="36" t="s">
        <v>159</v>
      </c>
      <c r="C101" s="34">
        <v>0</v>
      </c>
      <c r="D101" s="35">
        <v>15197.95</v>
      </c>
      <c r="E101" s="34"/>
      <c r="F101" s="34"/>
      <c r="G101" s="34"/>
      <c r="H101" s="34"/>
      <c r="I101" s="34"/>
      <c r="J101" s="34"/>
      <c r="K101" s="34"/>
      <c r="L101" s="35">
        <v>15197.95</v>
      </c>
      <c r="M101" s="14" t="s">
        <v>161</v>
      </c>
      <c r="N101" s="78"/>
    </row>
    <row r="102" spans="1:15" ht="12.75" customHeight="1" x14ac:dyDescent="0.2">
      <c r="A102" s="7"/>
      <c r="B102" s="36" t="s">
        <v>153</v>
      </c>
      <c r="C102" s="34">
        <v>0</v>
      </c>
      <c r="D102" s="35">
        <v>97.75</v>
      </c>
      <c r="E102" s="34"/>
      <c r="F102" s="34"/>
      <c r="G102" s="34"/>
      <c r="H102" s="34"/>
      <c r="I102" s="34"/>
      <c r="J102" s="34"/>
      <c r="K102" s="34"/>
      <c r="L102" s="35">
        <v>97.75</v>
      </c>
      <c r="M102" s="87"/>
      <c r="N102" s="78"/>
    </row>
    <row r="103" spans="1:15" ht="12.75" customHeight="1" x14ac:dyDescent="0.2">
      <c r="A103" s="7"/>
      <c r="B103" s="40" t="s">
        <v>29</v>
      </c>
      <c r="C103" s="41">
        <f>SUM(C99+C100+C102)</f>
        <v>37201.449999999997</v>
      </c>
      <c r="D103" s="41">
        <f>SUM(D99:D102)</f>
        <v>52497.149999999994</v>
      </c>
      <c r="E103" s="56"/>
      <c r="F103" s="56"/>
      <c r="G103" s="56"/>
      <c r="H103" s="56"/>
      <c r="I103" s="56"/>
      <c r="J103" s="56"/>
      <c r="K103" s="56"/>
      <c r="L103" s="41">
        <f>SUM(L99:L102)</f>
        <v>52497.149999999994</v>
      </c>
      <c r="M103" s="14"/>
    </row>
    <row r="104" spans="1:15" x14ac:dyDescent="0.2">
      <c r="A104" s="7"/>
      <c r="B104" s="1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14"/>
    </row>
    <row r="105" spans="1:15" ht="12.75" customHeight="1" x14ac:dyDescent="0.2">
      <c r="A105" s="7"/>
      <c r="B105" s="39" t="s">
        <v>67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M105" s="14"/>
      <c r="N105" s="78"/>
    </row>
    <row r="106" spans="1:15" ht="12.75" customHeight="1" x14ac:dyDescent="0.2">
      <c r="A106" s="7"/>
      <c r="B106" s="36" t="s">
        <v>71</v>
      </c>
      <c r="C106" s="34">
        <v>0</v>
      </c>
      <c r="D106" s="43">
        <v>0</v>
      </c>
      <c r="E106" s="43">
        <v>0</v>
      </c>
      <c r="F106" s="43">
        <v>1450</v>
      </c>
      <c r="G106" s="43">
        <v>1450</v>
      </c>
      <c r="H106" s="43">
        <v>0</v>
      </c>
      <c r="I106" s="43">
        <v>-1450</v>
      </c>
      <c r="J106" s="43">
        <v>-1450</v>
      </c>
      <c r="K106" s="43">
        <v>0</v>
      </c>
      <c r="L106" s="34">
        <v>0</v>
      </c>
      <c r="M106" s="14" t="s">
        <v>161</v>
      </c>
      <c r="N106" s="36"/>
    </row>
    <row r="107" spans="1:15" ht="12.75" customHeight="1" x14ac:dyDescent="0.2">
      <c r="A107" s="7"/>
      <c r="B107" s="36" t="s">
        <v>72</v>
      </c>
      <c r="C107" s="34">
        <v>0</v>
      </c>
      <c r="D107" s="43">
        <v>0</v>
      </c>
      <c r="E107" s="43"/>
      <c r="F107" s="43"/>
      <c r="G107" s="43"/>
      <c r="H107" s="43"/>
      <c r="I107" s="43"/>
      <c r="J107" s="43"/>
      <c r="K107" s="43"/>
      <c r="L107" s="34">
        <v>0</v>
      </c>
      <c r="M107" s="14"/>
      <c r="N107" s="78"/>
    </row>
    <row r="108" spans="1:15" ht="12.75" customHeight="1" x14ac:dyDescent="0.2">
      <c r="A108" s="7"/>
      <c r="B108" s="36" t="s">
        <v>73</v>
      </c>
      <c r="C108" s="34">
        <v>0</v>
      </c>
      <c r="D108" s="43">
        <v>0</v>
      </c>
      <c r="E108" s="43"/>
      <c r="F108" s="43"/>
      <c r="G108" s="43"/>
      <c r="H108" s="43"/>
      <c r="I108" s="43"/>
      <c r="J108" s="43"/>
      <c r="K108" s="43"/>
      <c r="L108" s="12">
        <v>0</v>
      </c>
      <c r="M108" s="29"/>
      <c r="N108" s="78"/>
    </row>
    <row r="109" spans="1:15" ht="12.75" customHeight="1" x14ac:dyDescent="0.2">
      <c r="A109" s="7"/>
      <c r="B109" s="40" t="s">
        <v>35</v>
      </c>
      <c r="C109" s="41">
        <f>SUM(C106:C108)</f>
        <v>0</v>
      </c>
      <c r="D109" s="41">
        <f t="shared" ref="D109:L109" si="7">SUM(D106:D108)</f>
        <v>0</v>
      </c>
      <c r="E109" s="41"/>
      <c r="F109" s="41"/>
      <c r="G109" s="41"/>
      <c r="H109" s="41"/>
      <c r="I109" s="41"/>
      <c r="J109" s="41"/>
      <c r="K109" s="41"/>
      <c r="L109" s="41">
        <f t="shared" si="7"/>
        <v>0</v>
      </c>
      <c r="M109" s="29"/>
      <c r="N109" s="78"/>
    </row>
    <row r="110" spans="1:15" ht="12.75" customHeight="1" x14ac:dyDescent="0.2">
      <c r="A110" s="7"/>
      <c r="B110" s="39"/>
      <c r="C110" s="42"/>
      <c r="D110" s="43"/>
      <c r="E110" s="43"/>
      <c r="F110" s="43"/>
      <c r="G110" s="43"/>
      <c r="H110" s="43"/>
      <c r="I110" s="43"/>
      <c r="J110" s="43"/>
      <c r="K110" s="43"/>
      <c r="L110" s="42"/>
      <c r="M110" s="14"/>
      <c r="N110" s="78"/>
      <c r="O110" s="83"/>
    </row>
    <row r="111" spans="1:15" ht="12.75" customHeight="1" thickBot="1" x14ac:dyDescent="0.25">
      <c r="A111" s="7"/>
      <c r="B111" s="60" t="s">
        <v>109</v>
      </c>
      <c r="C111" s="45">
        <f>SUM(C103+C109)</f>
        <v>37201.449999999997</v>
      </c>
      <c r="D111" s="45">
        <f>SUM(D103+D109)</f>
        <v>52497.149999999994</v>
      </c>
      <c r="E111" s="61"/>
      <c r="F111" s="61"/>
      <c r="G111" s="61"/>
      <c r="H111" s="61"/>
      <c r="I111" s="61"/>
      <c r="J111" s="61"/>
      <c r="K111" s="61"/>
      <c r="L111" s="45">
        <f>SUM(L103+L109)</f>
        <v>52497.149999999994</v>
      </c>
      <c r="M111" s="14"/>
      <c r="N111" s="78"/>
    </row>
    <row r="112" spans="1:15" ht="12.75" customHeight="1" x14ac:dyDescent="0.2">
      <c r="A112" s="7"/>
      <c r="B112" s="39"/>
      <c r="C112" s="42"/>
      <c r="D112" s="43"/>
      <c r="E112" s="43"/>
      <c r="F112" s="43"/>
      <c r="G112" s="43"/>
      <c r="H112" s="43"/>
      <c r="I112" s="43"/>
      <c r="J112" s="43"/>
      <c r="K112" s="43"/>
      <c r="L112" s="42"/>
      <c r="M112" s="14"/>
      <c r="N112" s="78"/>
    </row>
    <row r="113" spans="1:14" x14ac:dyDescent="0.2">
      <c r="A113" s="7"/>
      <c r="B113" s="39" t="s">
        <v>88</v>
      </c>
      <c r="C113" s="34"/>
      <c r="D113" s="43"/>
      <c r="E113" s="43"/>
      <c r="F113" s="43"/>
      <c r="G113" s="43"/>
      <c r="H113" s="43"/>
      <c r="I113" s="43"/>
      <c r="J113" s="43"/>
      <c r="K113" s="43"/>
      <c r="L113" s="42"/>
      <c r="M113" s="14"/>
      <c r="N113" s="78"/>
    </row>
    <row r="114" spans="1:14" x14ac:dyDescent="0.2">
      <c r="A114" s="7"/>
      <c r="B114" s="36" t="s">
        <v>108</v>
      </c>
      <c r="C114" s="34">
        <v>36978</v>
      </c>
      <c r="D114" s="43">
        <v>36978</v>
      </c>
      <c r="E114" s="43"/>
      <c r="F114" s="43"/>
      <c r="G114" s="43"/>
      <c r="H114" s="43"/>
      <c r="I114" s="43"/>
      <c r="J114" s="43"/>
      <c r="K114" s="43"/>
      <c r="L114" s="12">
        <v>36978</v>
      </c>
      <c r="M114" s="29"/>
      <c r="N114" s="78"/>
    </row>
    <row r="115" spans="1:14" x14ac:dyDescent="0.2">
      <c r="A115" s="7"/>
      <c r="B115" s="57" t="s">
        <v>117</v>
      </c>
      <c r="C115" s="34"/>
      <c r="D115" s="43"/>
      <c r="E115" s="43"/>
      <c r="F115" s="43"/>
      <c r="G115" s="43"/>
      <c r="H115" s="43"/>
      <c r="I115" s="43"/>
      <c r="J115" s="43"/>
      <c r="K115" s="43"/>
      <c r="L115" s="34"/>
      <c r="M115" s="14"/>
      <c r="N115" s="78"/>
    </row>
    <row r="116" spans="1:14" x14ac:dyDescent="0.2">
      <c r="A116" s="7"/>
      <c r="B116" s="57" t="s">
        <v>118</v>
      </c>
      <c r="C116" s="42"/>
      <c r="D116" s="43"/>
      <c r="E116" s="43"/>
      <c r="F116" s="43"/>
      <c r="G116" s="43"/>
      <c r="H116" s="43"/>
      <c r="I116" s="43"/>
      <c r="J116" s="43"/>
      <c r="K116" s="43"/>
      <c r="L116" s="34"/>
      <c r="M116" s="14"/>
      <c r="N116" s="78"/>
    </row>
    <row r="117" spans="1:14" x14ac:dyDescent="0.2">
      <c r="A117" s="7"/>
      <c r="B117" s="70" t="s">
        <v>163</v>
      </c>
      <c r="C117" s="42"/>
      <c r="D117" s="43"/>
      <c r="E117" s="43"/>
      <c r="F117" s="43"/>
      <c r="G117" s="43"/>
      <c r="H117" s="43"/>
      <c r="I117" s="43"/>
      <c r="J117" s="43"/>
      <c r="K117" s="43"/>
      <c r="L117" s="34"/>
      <c r="M117" s="14"/>
      <c r="N117" s="78"/>
    </row>
    <row r="118" spans="1:14" x14ac:dyDescent="0.2">
      <c r="A118" s="7"/>
      <c r="B118" s="57" t="s">
        <v>164</v>
      </c>
      <c r="C118" s="42">
        <v>0</v>
      </c>
      <c r="D118" s="43">
        <v>13930.11</v>
      </c>
      <c r="E118" s="43"/>
      <c r="F118" s="43"/>
      <c r="G118" s="43"/>
      <c r="H118" s="43"/>
      <c r="I118" s="43"/>
      <c r="J118" s="43"/>
      <c r="K118" s="43"/>
      <c r="L118" s="34">
        <v>13930</v>
      </c>
      <c r="M118" s="14" t="s">
        <v>161</v>
      </c>
      <c r="N118" s="77"/>
    </row>
    <row r="119" spans="1:14" x14ac:dyDescent="0.2">
      <c r="A119" s="7"/>
      <c r="B119" s="57" t="s">
        <v>165</v>
      </c>
      <c r="C119" s="42"/>
      <c r="D119" s="43"/>
      <c r="E119" s="43"/>
      <c r="F119" s="43"/>
      <c r="G119" s="43"/>
      <c r="H119" s="43"/>
      <c r="I119" s="43"/>
      <c r="J119" s="43"/>
      <c r="K119" s="43"/>
      <c r="L119" s="34"/>
      <c r="M119" s="14"/>
      <c r="N119" s="78"/>
    </row>
    <row r="120" spans="1:14" x14ac:dyDescent="0.2">
      <c r="A120" s="7"/>
      <c r="B120" s="57" t="s">
        <v>166</v>
      </c>
      <c r="C120" s="42">
        <v>0</v>
      </c>
      <c r="D120" s="43">
        <v>1547.79</v>
      </c>
      <c r="E120" s="43"/>
      <c r="F120" s="43"/>
      <c r="G120" s="43"/>
      <c r="H120" s="43"/>
      <c r="I120" s="43"/>
      <c r="J120" s="43"/>
      <c r="K120" s="43"/>
      <c r="L120" s="43">
        <v>1547.79</v>
      </c>
      <c r="M120" s="14" t="s">
        <v>161</v>
      </c>
      <c r="N120" s="36"/>
    </row>
    <row r="121" spans="1:14" ht="13.5" thickBot="1" x14ac:dyDescent="0.25">
      <c r="A121" s="7"/>
      <c r="B121" s="60" t="s">
        <v>36</v>
      </c>
      <c r="C121" s="45">
        <f>SUM(C114:C120)</f>
        <v>36978</v>
      </c>
      <c r="D121" s="45">
        <f>SUM(D114:D120)</f>
        <v>52455.9</v>
      </c>
      <c r="E121" s="45"/>
      <c r="F121" s="45"/>
      <c r="G121" s="45"/>
      <c r="H121" s="45"/>
      <c r="I121" s="45"/>
      <c r="J121" s="45"/>
      <c r="K121" s="45"/>
      <c r="L121" s="45">
        <f>SUM(L114:L120)</f>
        <v>52455.79</v>
      </c>
      <c r="M121" s="29"/>
    </row>
    <row r="122" spans="1:14" x14ac:dyDescent="0.2">
      <c r="A122" s="7"/>
      <c r="B122" s="39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14"/>
      <c r="N122" s="13"/>
    </row>
    <row r="123" spans="1:14" x14ac:dyDescent="0.2">
      <c r="A123" s="7"/>
      <c r="B123" s="39" t="s">
        <v>77</v>
      </c>
      <c r="C123" s="42"/>
      <c r="D123" s="43"/>
      <c r="E123" s="43"/>
      <c r="F123" s="43"/>
      <c r="G123" s="43"/>
      <c r="H123" s="43"/>
      <c r="I123" s="43"/>
      <c r="J123" s="43"/>
      <c r="K123" s="43"/>
      <c r="L123" s="42"/>
      <c r="M123" s="14"/>
    </row>
    <row r="124" spans="1:14" x14ac:dyDescent="0.2">
      <c r="A124" s="7"/>
      <c r="B124" s="36" t="s">
        <v>27</v>
      </c>
      <c r="C124" s="34">
        <v>0</v>
      </c>
      <c r="D124" s="43">
        <v>0</v>
      </c>
      <c r="E124" s="43"/>
      <c r="F124" s="43"/>
      <c r="G124" s="43"/>
      <c r="H124" s="43"/>
      <c r="I124" s="43"/>
      <c r="J124" s="43"/>
      <c r="K124" s="43"/>
      <c r="L124" s="42">
        <v>0</v>
      </c>
      <c r="M124" s="14"/>
    </row>
    <row r="125" spans="1:14" x14ac:dyDescent="0.2">
      <c r="A125" s="7"/>
      <c r="B125" s="36"/>
      <c r="C125" s="42"/>
      <c r="D125" s="43"/>
      <c r="E125" s="43"/>
      <c r="F125" s="43"/>
      <c r="G125" s="43"/>
      <c r="H125" s="43"/>
      <c r="I125" s="43"/>
      <c r="J125" s="43"/>
      <c r="K125" s="43"/>
      <c r="L125" s="42"/>
      <c r="M125" s="14"/>
    </row>
    <row r="126" spans="1:14" ht="13.5" thickBot="1" x14ac:dyDescent="0.25">
      <c r="A126" s="7"/>
      <c r="B126" s="60" t="s">
        <v>26</v>
      </c>
      <c r="C126" s="45">
        <f>C121+C124</f>
        <v>36978</v>
      </c>
      <c r="D126" s="45">
        <f t="shared" ref="D126:L126" si="8">D121+D124</f>
        <v>52455.9</v>
      </c>
      <c r="E126" s="45"/>
      <c r="F126" s="45"/>
      <c r="G126" s="45"/>
      <c r="H126" s="45"/>
      <c r="I126" s="45"/>
      <c r="J126" s="45"/>
      <c r="K126" s="45"/>
      <c r="L126" s="45">
        <f t="shared" si="8"/>
        <v>52455.79</v>
      </c>
      <c r="M126" s="14"/>
    </row>
    <row r="127" spans="1:14" x14ac:dyDescent="0.2">
      <c r="A127" s="7"/>
      <c r="B127" s="39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14"/>
    </row>
    <row r="128" spans="1:14" x14ac:dyDescent="0.2">
      <c r="A128" s="7"/>
      <c r="B128" s="14"/>
      <c r="C128" s="42"/>
      <c r="D128" s="42"/>
      <c r="E128" s="34"/>
      <c r="F128" s="34"/>
      <c r="G128" s="34"/>
      <c r="H128" s="34"/>
      <c r="I128" s="34"/>
      <c r="J128" s="34"/>
      <c r="K128" s="34"/>
      <c r="L128" s="42"/>
      <c r="M128" s="14"/>
    </row>
    <row r="129" spans="1:13" x14ac:dyDescent="0.2">
      <c r="A129" s="7"/>
      <c r="B129" s="58" t="s">
        <v>134</v>
      </c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14"/>
    </row>
    <row r="130" spans="1:13" ht="7.5" customHeight="1" x14ac:dyDescent="0.2">
      <c r="A130" s="7"/>
      <c r="B130" s="14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14"/>
    </row>
    <row r="131" spans="1:13" x14ac:dyDescent="0.2">
      <c r="A131" s="7"/>
      <c r="B131" s="14" t="s">
        <v>68</v>
      </c>
      <c r="C131" s="34">
        <f>C100+C101+C102-C121</f>
        <v>-30191.55</v>
      </c>
      <c r="D131" s="34">
        <f>D100+D101+D102-D121</f>
        <v>-30373.75</v>
      </c>
      <c r="E131" s="34"/>
      <c r="F131" s="34"/>
      <c r="G131" s="34"/>
      <c r="H131" s="34"/>
      <c r="I131" s="34"/>
      <c r="J131" s="34"/>
      <c r="K131" s="34"/>
      <c r="L131" s="34">
        <f>L100+L101+L102-L121</f>
        <v>-30373.64</v>
      </c>
      <c r="M131" s="14"/>
    </row>
    <row r="132" spans="1:13" ht="6" customHeight="1" x14ac:dyDescent="0.2">
      <c r="A132" s="7"/>
      <c r="B132" s="1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14"/>
    </row>
    <row r="133" spans="1:13" ht="12.75" customHeight="1" x14ac:dyDescent="0.2">
      <c r="A133" s="7"/>
      <c r="B133" s="14" t="s">
        <v>78</v>
      </c>
      <c r="C133" s="34">
        <f>C99</f>
        <v>30415</v>
      </c>
      <c r="D133" s="34">
        <f>D99</f>
        <v>30415</v>
      </c>
      <c r="E133" s="34"/>
      <c r="F133" s="34"/>
      <c r="G133" s="34"/>
      <c r="H133" s="34"/>
      <c r="I133" s="34"/>
      <c r="J133" s="34"/>
      <c r="K133" s="34"/>
      <c r="L133" s="34">
        <f>L99</f>
        <v>30415</v>
      </c>
      <c r="M133" s="14"/>
    </row>
    <row r="134" spans="1:13" ht="6" customHeight="1" x14ac:dyDescent="0.2">
      <c r="A134" s="7"/>
      <c r="B134" s="1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14"/>
    </row>
    <row r="135" spans="1:13" ht="13.5" thickBot="1" x14ac:dyDescent="0.25">
      <c r="A135" s="7"/>
      <c r="B135" s="14" t="s">
        <v>116</v>
      </c>
      <c r="C135" s="48">
        <f>SUM(C131:C133)</f>
        <v>223.45000000000073</v>
      </c>
      <c r="D135" s="48">
        <f>SUM(D131:D133)</f>
        <v>41.25</v>
      </c>
      <c r="E135" s="34"/>
      <c r="F135" s="34"/>
      <c r="G135" s="34"/>
      <c r="H135" s="34"/>
      <c r="I135" s="34"/>
      <c r="J135" s="34"/>
      <c r="K135" s="34"/>
      <c r="L135" s="48">
        <f>SUM(L131:L133)</f>
        <v>41.360000000000582</v>
      </c>
      <c r="M135" s="14"/>
    </row>
    <row r="136" spans="1:13" ht="13.5" thickTop="1" x14ac:dyDescent="0.2">
      <c r="A136" s="7"/>
      <c r="B136" s="8"/>
      <c r="C136" s="7"/>
      <c r="D136" s="10"/>
      <c r="E136" s="10"/>
      <c r="F136" s="10"/>
      <c r="G136" s="10"/>
      <c r="H136" s="10"/>
      <c r="I136" s="10"/>
      <c r="J136" s="10"/>
      <c r="K136" s="10"/>
      <c r="L136" s="7"/>
      <c r="M136" s="7"/>
    </row>
    <row r="137" spans="1:13" x14ac:dyDescent="0.2">
      <c r="A137" s="7"/>
      <c r="B137" s="8"/>
      <c r="C137" s="7"/>
      <c r="D137" s="10"/>
      <c r="E137" s="10"/>
      <c r="F137" s="10"/>
      <c r="G137" s="10"/>
      <c r="H137" s="10"/>
      <c r="I137" s="10"/>
      <c r="J137" s="10"/>
      <c r="K137" s="10"/>
      <c r="L137" s="7"/>
      <c r="M137" s="7"/>
    </row>
    <row r="138" spans="1:13" x14ac:dyDescent="0.2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7"/>
      <c r="M138" s="7"/>
    </row>
    <row r="139" spans="1:13" ht="13.5" thickBot="1" x14ac:dyDescent="0.25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7"/>
      <c r="M139" s="7"/>
    </row>
    <row r="140" spans="1:13" x14ac:dyDescent="0.2">
      <c r="A140" s="7"/>
      <c r="B140" s="15"/>
      <c r="C140" s="16"/>
      <c r="D140" s="17"/>
      <c r="E140" s="17"/>
      <c r="F140" s="17"/>
      <c r="G140" s="17"/>
      <c r="H140" s="17"/>
      <c r="I140" s="17"/>
      <c r="J140" s="17"/>
      <c r="K140" s="66"/>
      <c r="L140" s="7"/>
      <c r="M140" s="7"/>
    </row>
    <row r="141" spans="1:13" ht="15.75" x14ac:dyDescent="0.25">
      <c r="A141" s="7"/>
      <c r="B141" s="62" t="s">
        <v>55</v>
      </c>
      <c r="C141" s="7"/>
      <c r="D141" s="10"/>
      <c r="E141" s="10"/>
      <c r="F141" s="10"/>
      <c r="G141" s="10"/>
      <c r="H141" s="10"/>
      <c r="I141" s="10"/>
      <c r="J141" s="10"/>
      <c r="K141" s="67"/>
      <c r="L141" s="7"/>
      <c r="M141" s="7"/>
    </row>
    <row r="142" spans="1:13" x14ac:dyDescent="0.2">
      <c r="A142" s="7"/>
      <c r="B142" s="18"/>
      <c r="C142" s="7"/>
      <c r="D142" s="10"/>
      <c r="E142" s="10"/>
      <c r="F142" s="10"/>
      <c r="G142" s="10"/>
      <c r="H142" s="10"/>
      <c r="I142" s="10"/>
      <c r="J142" s="10"/>
      <c r="K142" s="67"/>
      <c r="L142" s="7"/>
      <c r="M142" s="7"/>
    </row>
    <row r="143" spans="1:13" x14ac:dyDescent="0.2">
      <c r="A143" s="7"/>
      <c r="B143" s="63" t="s">
        <v>138</v>
      </c>
      <c r="C143" s="7"/>
      <c r="D143" s="10"/>
      <c r="E143" s="10"/>
      <c r="F143" s="10"/>
      <c r="G143" s="10"/>
      <c r="H143" s="10"/>
      <c r="I143" s="10"/>
      <c r="J143" s="10"/>
      <c r="K143" s="67"/>
      <c r="L143" s="7"/>
      <c r="M143" s="7"/>
    </row>
    <row r="144" spans="1:13" x14ac:dyDescent="0.2">
      <c r="A144" s="7"/>
      <c r="B144" s="63" t="s">
        <v>56</v>
      </c>
      <c r="C144" s="7"/>
      <c r="D144" s="10"/>
      <c r="E144" s="10"/>
      <c r="F144" s="10"/>
      <c r="G144" s="10"/>
      <c r="H144" s="10"/>
      <c r="I144" s="10"/>
      <c r="J144" s="10"/>
      <c r="K144" s="67"/>
      <c r="L144" s="7"/>
      <c r="M144" s="7"/>
    </row>
    <row r="145" spans="1:13" x14ac:dyDescent="0.2">
      <c r="A145" s="7"/>
      <c r="B145" s="18" t="s">
        <v>51</v>
      </c>
      <c r="C145" s="7"/>
      <c r="D145" s="19">
        <v>965522.01</v>
      </c>
      <c r="E145" s="10"/>
      <c r="F145" s="10"/>
      <c r="G145" s="10"/>
      <c r="H145" s="10"/>
      <c r="I145" s="10"/>
      <c r="J145" s="10"/>
      <c r="K145" s="67"/>
      <c r="L145" s="7"/>
      <c r="M145" s="7"/>
    </row>
    <row r="146" spans="1:13" x14ac:dyDescent="0.2">
      <c r="A146" s="7"/>
      <c r="B146" s="18" t="s">
        <v>76</v>
      </c>
      <c r="C146" s="7"/>
      <c r="D146" s="20">
        <f>F82-F32</f>
        <v>965334</v>
      </c>
      <c r="E146" s="10" t="s">
        <v>63</v>
      </c>
      <c r="F146" s="10" t="s">
        <v>42</v>
      </c>
      <c r="G146" s="10"/>
      <c r="H146" s="10"/>
      <c r="I146" s="10"/>
      <c r="J146" s="10"/>
      <c r="K146" s="67"/>
      <c r="L146" s="7"/>
      <c r="M146" s="7"/>
    </row>
    <row r="147" spans="1:13" ht="13.5" thickBot="1" x14ac:dyDescent="0.25">
      <c r="A147" s="7"/>
      <c r="B147" s="18" t="s">
        <v>48</v>
      </c>
      <c r="C147" s="7"/>
      <c r="D147" s="21">
        <f>D145-D146</f>
        <v>188.01000000000931</v>
      </c>
      <c r="E147" s="96" t="s">
        <v>167</v>
      </c>
      <c r="F147" s="10"/>
      <c r="G147" s="10"/>
      <c r="H147" s="10"/>
      <c r="I147" s="10"/>
      <c r="J147" s="10"/>
      <c r="K147" s="67"/>
      <c r="L147" s="7"/>
      <c r="M147" s="7"/>
    </row>
    <row r="148" spans="1:13" ht="13.5" thickTop="1" x14ac:dyDescent="0.2">
      <c r="A148" s="7"/>
      <c r="B148" s="18"/>
      <c r="C148" s="7"/>
      <c r="D148" s="7"/>
      <c r="E148" s="10"/>
      <c r="F148" s="10"/>
      <c r="G148" s="10"/>
      <c r="H148" s="10"/>
      <c r="I148" s="10"/>
      <c r="J148" s="10"/>
      <c r="K148" s="67"/>
      <c r="L148" s="7"/>
      <c r="M148" s="7"/>
    </row>
    <row r="149" spans="1:13" x14ac:dyDescent="0.2">
      <c r="A149" s="7"/>
      <c r="B149" s="64" t="s">
        <v>58</v>
      </c>
      <c r="C149" s="7"/>
      <c r="D149" s="86">
        <v>1149391.22</v>
      </c>
      <c r="E149" s="10" t="s">
        <v>63</v>
      </c>
      <c r="F149" s="10" t="s">
        <v>44</v>
      </c>
      <c r="G149" s="10"/>
      <c r="H149" s="10"/>
      <c r="I149" s="10"/>
      <c r="J149" s="10"/>
      <c r="K149" s="67"/>
      <c r="L149" s="7"/>
      <c r="M149" s="7"/>
    </row>
    <row r="150" spans="1:13" x14ac:dyDescent="0.2">
      <c r="A150" s="7"/>
      <c r="B150" s="64" t="s">
        <v>45</v>
      </c>
      <c r="C150" s="7"/>
      <c r="D150" s="73">
        <f>D21</f>
        <v>1149390.1499999999</v>
      </c>
      <c r="E150" s="10" t="s">
        <v>63</v>
      </c>
      <c r="F150" s="10" t="s">
        <v>42</v>
      </c>
      <c r="G150" s="10"/>
      <c r="H150" s="10"/>
      <c r="I150" s="10"/>
      <c r="J150" s="10"/>
      <c r="K150" s="67"/>
      <c r="L150" s="7"/>
      <c r="M150" s="7"/>
    </row>
    <row r="151" spans="1:13" ht="13.5" thickBot="1" x14ac:dyDescent="0.25">
      <c r="A151" s="7"/>
      <c r="B151" s="18" t="s">
        <v>48</v>
      </c>
      <c r="C151" s="7"/>
      <c r="D151" s="21">
        <f>D149-D150</f>
        <v>1.0700000000651926</v>
      </c>
      <c r="E151" s="11"/>
      <c r="F151" s="10"/>
      <c r="G151" s="10"/>
      <c r="H151" s="10"/>
      <c r="I151" s="10"/>
      <c r="J151" s="10"/>
      <c r="K151" s="67"/>
      <c r="L151" s="7"/>
      <c r="M151" s="7"/>
    </row>
    <row r="152" spans="1:13" ht="15.75" customHeight="1" thickTop="1" x14ac:dyDescent="0.2">
      <c r="A152" s="7"/>
      <c r="B152" s="18"/>
      <c r="C152" s="7"/>
      <c r="D152" s="22"/>
      <c r="E152" s="11"/>
      <c r="F152" s="10"/>
      <c r="G152" s="10"/>
      <c r="H152" s="10"/>
      <c r="I152" s="10"/>
      <c r="J152" s="10"/>
      <c r="K152" s="67"/>
      <c r="L152" s="7"/>
      <c r="M152" s="7"/>
    </row>
    <row r="153" spans="1:13" ht="25.5" x14ac:dyDescent="0.2">
      <c r="A153" s="7"/>
      <c r="B153" s="65" t="s">
        <v>59</v>
      </c>
      <c r="C153" s="7"/>
      <c r="D153" s="9" t="s">
        <v>16</v>
      </c>
      <c r="E153" s="9" t="s">
        <v>0</v>
      </c>
      <c r="F153" s="9" t="s">
        <v>53</v>
      </c>
      <c r="G153" s="10"/>
      <c r="H153" s="10"/>
      <c r="I153" s="10"/>
      <c r="J153" s="10"/>
      <c r="K153" s="67"/>
      <c r="L153" s="7"/>
      <c r="M153" s="7"/>
    </row>
    <row r="154" spans="1:13" x14ac:dyDescent="0.2">
      <c r="A154" s="7"/>
      <c r="B154" s="64" t="s">
        <v>57</v>
      </c>
      <c r="C154" s="7"/>
      <c r="D154" s="20">
        <f>C34</f>
        <v>1141896</v>
      </c>
      <c r="E154" s="20">
        <f>D34</f>
        <v>1177678.1499999999</v>
      </c>
      <c r="F154" s="20">
        <f>L34</f>
        <v>1178392.1499999999</v>
      </c>
      <c r="G154" s="10" t="s">
        <v>62</v>
      </c>
      <c r="H154" s="10" t="s">
        <v>42</v>
      </c>
      <c r="I154" s="10"/>
      <c r="J154" s="10"/>
      <c r="K154" s="67"/>
      <c r="L154" s="7"/>
      <c r="M154" s="7"/>
    </row>
    <row r="155" spans="1:13" x14ac:dyDescent="0.2">
      <c r="A155" s="7"/>
      <c r="B155" s="64" t="s">
        <v>52</v>
      </c>
      <c r="C155" s="7"/>
      <c r="D155" s="20">
        <f>C82</f>
        <v>1071462</v>
      </c>
      <c r="E155" s="20">
        <f>D82</f>
        <v>1071747</v>
      </c>
      <c r="F155" s="20">
        <f>L82</f>
        <v>1104026</v>
      </c>
      <c r="G155" s="10" t="s">
        <v>62</v>
      </c>
      <c r="H155" s="10" t="s">
        <v>42</v>
      </c>
      <c r="I155" s="10"/>
      <c r="J155" s="10"/>
      <c r="K155" s="67"/>
      <c r="L155" s="7"/>
      <c r="M155" s="7"/>
    </row>
    <row r="156" spans="1:13" ht="13.5" thickBot="1" x14ac:dyDescent="0.25">
      <c r="A156" s="7"/>
      <c r="B156" s="64" t="s">
        <v>54</v>
      </c>
      <c r="C156" s="7"/>
      <c r="D156" s="23">
        <f>D154-D155</f>
        <v>70434</v>
      </c>
      <c r="E156" s="23">
        <f>E154-E155</f>
        <v>105931.14999999991</v>
      </c>
      <c r="F156" s="23">
        <f>F154-F155</f>
        <v>74366.149999999907</v>
      </c>
      <c r="G156" s="5" t="s">
        <v>89</v>
      </c>
      <c r="H156" s="10"/>
      <c r="I156" s="10"/>
      <c r="J156" s="10"/>
      <c r="K156" s="67"/>
      <c r="L156" s="7"/>
      <c r="M156" s="7"/>
    </row>
    <row r="157" spans="1:13" ht="15.75" customHeight="1" thickTop="1" x14ac:dyDescent="0.2">
      <c r="A157" s="7"/>
      <c r="B157" s="18"/>
      <c r="C157" s="7"/>
      <c r="D157" s="10"/>
      <c r="E157" s="10"/>
      <c r="F157" s="10"/>
      <c r="G157" s="11"/>
      <c r="H157" s="10"/>
      <c r="I157" s="10"/>
      <c r="J157" s="10"/>
      <c r="K157" s="67"/>
      <c r="L157" s="7"/>
      <c r="M157" s="7"/>
    </row>
    <row r="158" spans="1:13" x14ac:dyDescent="0.2">
      <c r="A158" s="7"/>
      <c r="B158" s="63" t="s">
        <v>139</v>
      </c>
      <c r="C158" s="7"/>
      <c r="D158" s="10"/>
      <c r="E158" s="10"/>
      <c r="F158" s="10"/>
      <c r="G158" s="10"/>
      <c r="H158" s="10"/>
      <c r="I158" s="10"/>
      <c r="J158" s="10"/>
      <c r="K158" s="67"/>
      <c r="L158" s="7"/>
      <c r="M158" s="7"/>
    </row>
    <row r="159" spans="1:13" x14ac:dyDescent="0.2">
      <c r="A159" s="7"/>
      <c r="B159" s="63" t="s">
        <v>56</v>
      </c>
      <c r="C159" s="7"/>
      <c r="D159" s="10"/>
      <c r="E159" s="10"/>
      <c r="F159" s="10"/>
      <c r="G159" s="10"/>
      <c r="H159" s="10"/>
      <c r="I159" s="10"/>
      <c r="J159" s="10"/>
      <c r="K159" s="67"/>
      <c r="L159" s="7"/>
      <c r="M159" s="7"/>
    </row>
    <row r="160" spans="1:13" x14ac:dyDescent="0.2">
      <c r="A160" s="7"/>
      <c r="B160" s="18" t="s">
        <v>51</v>
      </c>
      <c r="C160" s="7"/>
      <c r="D160" s="24">
        <v>0</v>
      </c>
      <c r="E160" s="10"/>
      <c r="F160" s="10"/>
      <c r="G160" s="10"/>
      <c r="H160" s="10"/>
      <c r="I160" s="10"/>
      <c r="J160" s="10"/>
      <c r="K160" s="67"/>
      <c r="L160" s="7"/>
      <c r="M160" s="7"/>
    </row>
    <row r="161" spans="1:13" x14ac:dyDescent="0.2">
      <c r="A161" s="7"/>
      <c r="B161" s="18" t="s">
        <v>76</v>
      </c>
      <c r="C161" s="7"/>
      <c r="D161" s="20">
        <f>F121-F109</f>
        <v>0</v>
      </c>
      <c r="E161" s="10" t="s">
        <v>63</v>
      </c>
      <c r="F161" s="10" t="s">
        <v>42</v>
      </c>
      <c r="G161" s="10"/>
      <c r="H161" s="10"/>
      <c r="I161" s="10"/>
      <c r="J161" s="10"/>
      <c r="K161" s="67"/>
      <c r="L161" s="7"/>
      <c r="M161" s="7"/>
    </row>
    <row r="162" spans="1:13" ht="13.5" thickBot="1" x14ac:dyDescent="0.25">
      <c r="A162" s="7"/>
      <c r="B162" s="18" t="s">
        <v>48</v>
      </c>
      <c r="C162" s="7"/>
      <c r="D162" s="21">
        <f>D160-D161</f>
        <v>0</v>
      </c>
      <c r="E162" s="10"/>
      <c r="F162" s="10"/>
      <c r="G162" s="10"/>
      <c r="H162" s="10"/>
      <c r="I162" s="10"/>
      <c r="J162" s="10"/>
      <c r="K162" s="67"/>
      <c r="L162" s="7"/>
      <c r="M162" s="7"/>
    </row>
    <row r="163" spans="1:13" ht="13.5" thickTop="1" x14ac:dyDescent="0.2">
      <c r="A163" s="7"/>
      <c r="B163" s="18"/>
      <c r="C163" s="7"/>
      <c r="D163" s="7"/>
      <c r="E163" s="10"/>
      <c r="F163" s="10"/>
      <c r="G163" s="10"/>
      <c r="H163" s="10"/>
      <c r="I163" s="10"/>
      <c r="J163" s="10"/>
      <c r="K163" s="67"/>
      <c r="L163" s="7"/>
      <c r="M163" s="7"/>
    </row>
    <row r="164" spans="1:13" x14ac:dyDescent="0.2">
      <c r="A164" s="7"/>
      <c r="B164" s="64" t="s">
        <v>60</v>
      </c>
      <c r="C164" s="7"/>
      <c r="D164" s="24">
        <v>0</v>
      </c>
      <c r="E164" s="10" t="s">
        <v>63</v>
      </c>
      <c r="F164" s="10" t="s">
        <v>44</v>
      </c>
      <c r="G164" s="10"/>
      <c r="H164" s="10"/>
      <c r="I164" s="10"/>
      <c r="J164" s="10"/>
      <c r="K164" s="67"/>
      <c r="L164" s="7"/>
      <c r="M164" s="7"/>
    </row>
    <row r="165" spans="1:13" x14ac:dyDescent="0.2">
      <c r="A165" s="7"/>
      <c r="B165" s="64" t="s">
        <v>45</v>
      </c>
      <c r="C165" s="7"/>
      <c r="D165" s="20">
        <f>D103</f>
        <v>52497.149999999994</v>
      </c>
      <c r="E165" s="10" t="s">
        <v>63</v>
      </c>
      <c r="F165" s="10" t="s">
        <v>42</v>
      </c>
      <c r="G165" s="10"/>
      <c r="H165" s="10"/>
      <c r="I165" s="10"/>
      <c r="J165" s="10"/>
      <c r="K165" s="67"/>
      <c r="L165" s="7"/>
      <c r="M165" s="7"/>
    </row>
    <row r="166" spans="1:13" ht="13.5" thickBot="1" x14ac:dyDescent="0.25">
      <c r="A166" s="7"/>
      <c r="B166" s="18" t="s">
        <v>48</v>
      </c>
      <c r="C166" s="7"/>
      <c r="D166" s="21">
        <f>D164-D165</f>
        <v>-52497.149999999994</v>
      </c>
      <c r="E166" s="10"/>
      <c r="F166" s="10"/>
      <c r="G166" s="10"/>
      <c r="H166" s="10"/>
      <c r="I166" s="10"/>
      <c r="J166" s="10"/>
      <c r="K166" s="67"/>
      <c r="L166" s="7"/>
      <c r="M166" s="7"/>
    </row>
    <row r="167" spans="1:13" ht="15.75" customHeight="1" thickTop="1" x14ac:dyDescent="0.2">
      <c r="A167" s="7"/>
      <c r="B167" s="18"/>
      <c r="C167" s="7"/>
      <c r="D167" s="10"/>
      <c r="E167" s="10"/>
      <c r="F167" s="10"/>
      <c r="G167" s="10"/>
      <c r="H167" s="10"/>
      <c r="I167" s="10"/>
      <c r="J167" s="10"/>
      <c r="K167" s="67"/>
      <c r="L167" s="7"/>
      <c r="M167" s="7"/>
    </row>
    <row r="168" spans="1:13" ht="25.5" x14ac:dyDescent="0.2">
      <c r="A168" s="7"/>
      <c r="B168" s="65" t="s">
        <v>59</v>
      </c>
      <c r="C168" s="7"/>
      <c r="D168" s="9" t="s">
        <v>16</v>
      </c>
      <c r="E168" s="9" t="s">
        <v>0</v>
      </c>
      <c r="F168" s="9" t="s">
        <v>53</v>
      </c>
      <c r="G168" s="10"/>
      <c r="H168" s="10"/>
      <c r="I168" s="10"/>
      <c r="J168" s="10"/>
      <c r="K168" s="67"/>
      <c r="L168" s="7"/>
      <c r="M168" s="7"/>
    </row>
    <row r="169" spans="1:13" x14ac:dyDescent="0.2">
      <c r="A169" s="7"/>
      <c r="B169" s="64" t="s">
        <v>61</v>
      </c>
      <c r="C169" s="7"/>
      <c r="D169" s="20">
        <f>C111</f>
        <v>37201.449999999997</v>
      </c>
      <c r="E169" s="20">
        <f>D111</f>
        <v>52497.149999999994</v>
      </c>
      <c r="F169" s="20">
        <f>L111</f>
        <v>52497.149999999994</v>
      </c>
      <c r="G169" s="10" t="s">
        <v>62</v>
      </c>
      <c r="H169" s="10" t="s">
        <v>42</v>
      </c>
      <c r="I169" s="10"/>
      <c r="J169" s="10"/>
      <c r="K169" s="67"/>
      <c r="L169" s="7"/>
      <c r="M169" s="7"/>
    </row>
    <row r="170" spans="1:13" x14ac:dyDescent="0.2">
      <c r="A170" s="7"/>
      <c r="B170" s="64" t="s">
        <v>75</v>
      </c>
      <c r="C170" s="7"/>
      <c r="D170" s="20">
        <f>C126</f>
        <v>36978</v>
      </c>
      <c r="E170" s="20">
        <f>D126</f>
        <v>52455.9</v>
      </c>
      <c r="F170" s="20">
        <f>L126</f>
        <v>52455.79</v>
      </c>
      <c r="G170" s="10" t="s">
        <v>62</v>
      </c>
      <c r="H170" s="10" t="s">
        <v>42</v>
      </c>
      <c r="I170" s="10"/>
      <c r="J170" s="10"/>
      <c r="K170" s="67"/>
      <c r="L170" s="7"/>
      <c r="M170" s="7"/>
    </row>
    <row r="171" spans="1:13" ht="13.5" thickBot="1" x14ac:dyDescent="0.25">
      <c r="A171" s="7"/>
      <c r="B171" s="64" t="s">
        <v>54</v>
      </c>
      <c r="C171" s="7"/>
      <c r="D171" s="23">
        <f>D169-D170</f>
        <v>223.44999999999709</v>
      </c>
      <c r="E171" s="23">
        <f>E169-E170</f>
        <v>41.249999999992724</v>
      </c>
      <c r="F171" s="23">
        <f>F169-F170</f>
        <v>41.359999999993306</v>
      </c>
      <c r="G171" s="10" t="s">
        <v>125</v>
      </c>
      <c r="H171" s="10"/>
      <c r="I171" s="10"/>
      <c r="J171" s="10"/>
      <c r="K171" s="67"/>
      <c r="L171" s="7"/>
      <c r="M171" s="7"/>
    </row>
    <row r="172" spans="1:13" ht="14.25" thickTop="1" thickBot="1" x14ac:dyDescent="0.25">
      <c r="A172" s="7"/>
      <c r="B172" s="25"/>
      <c r="C172" s="26"/>
      <c r="D172" s="27"/>
      <c r="E172" s="27"/>
      <c r="F172" s="27"/>
      <c r="G172" s="27"/>
      <c r="H172" s="27"/>
      <c r="I172" s="27"/>
      <c r="J172" s="27"/>
      <c r="K172" s="68"/>
      <c r="L172" s="7"/>
      <c r="M172" s="7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6" fitToHeight="0" orientation="landscape" r:id="rId1"/>
  <headerFooter alignWithMargins="0">
    <oddFooter>&amp;A&amp;RPage &amp;P</oddFooter>
  </headerFooter>
  <rowBreaks count="2" manualBreakCount="2">
    <brk id="95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2022-12-07T09:18:03Z</cp:lastPrinted>
  <dcterms:created xsi:type="dcterms:W3CDTF">2003-04-23T17:18:43Z</dcterms:created>
  <dcterms:modified xsi:type="dcterms:W3CDTF">2023-03-10T14:23:43Z</dcterms:modified>
</cp:coreProperties>
</file>