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-24\FMR\"/>
    </mc:Choice>
  </mc:AlternateContent>
  <xr:revisionPtr revIDLastSave="0" documentId="13_ncr:1_{F9C27FDE-D0EA-4FA5-89D7-FFE3BCBF677A}" xr6:coauthVersionLast="36" xr6:coauthVersionMax="36" xr10:uidLastSave="{00000000-0000-0000-0000-000000000000}"/>
  <bookViews>
    <workbookView xWindow="2490" yWindow="1425" windowWidth="11160" windowHeight="8115" xr2:uid="{00000000-000D-0000-FFFF-FFFF00000000}"/>
  </bookViews>
  <sheets>
    <sheet name="FMR " sheetId="1" r:id="rId1"/>
  </sheets>
  <definedNames>
    <definedName name="_xlnm.Print_Titles" localSheetId="0">'FMR '!$1:$5</definedName>
  </definedNames>
  <calcPr calcId="191029"/>
</workbook>
</file>

<file path=xl/calcChain.xml><?xml version="1.0" encoding="utf-8"?>
<calcChain xmlns="http://schemas.openxmlformats.org/spreadsheetml/2006/main">
  <c r="D36" i="1" l="1"/>
  <c r="E36" i="1"/>
  <c r="F36" i="1"/>
  <c r="G36" i="1"/>
  <c r="H36" i="1"/>
  <c r="I36" i="1"/>
  <c r="J36" i="1"/>
  <c r="L36" i="1" l="1"/>
  <c r="C36" i="1"/>
  <c r="D24" i="1" l="1"/>
  <c r="L24" i="1"/>
  <c r="D61" i="1"/>
  <c r="L93" i="1" l="1"/>
  <c r="D93" i="1"/>
  <c r="C93" i="1"/>
  <c r="C24" i="1" l="1"/>
  <c r="L132" i="1" l="1"/>
  <c r="C134" i="1"/>
  <c r="C132" i="1"/>
  <c r="D132" i="1"/>
  <c r="L108" i="1"/>
  <c r="C108" i="1"/>
  <c r="D108" i="1"/>
  <c r="C136" i="1" l="1"/>
  <c r="D114" i="1" l="1"/>
  <c r="L114" i="1"/>
  <c r="C114" i="1"/>
  <c r="D127" i="1" l="1"/>
  <c r="L127" i="1"/>
  <c r="C127" i="1"/>
  <c r="C95" i="1"/>
  <c r="L134" i="1" l="1"/>
  <c r="D134" i="1"/>
  <c r="D77" i="1"/>
  <c r="E77" i="1"/>
  <c r="F77" i="1"/>
  <c r="G77" i="1"/>
  <c r="H77" i="1"/>
  <c r="I77" i="1"/>
  <c r="J77" i="1"/>
  <c r="L77" i="1"/>
  <c r="E61" i="1"/>
  <c r="F61" i="1"/>
  <c r="G61" i="1"/>
  <c r="H61" i="1"/>
  <c r="I61" i="1"/>
  <c r="J61" i="1"/>
  <c r="L61" i="1"/>
  <c r="D52" i="1"/>
  <c r="E52" i="1"/>
  <c r="F52" i="1"/>
  <c r="G52" i="1"/>
  <c r="H52" i="1"/>
  <c r="I52" i="1"/>
  <c r="J52" i="1"/>
  <c r="L52" i="1"/>
  <c r="D171" i="1" l="1"/>
  <c r="C116" i="1"/>
  <c r="D170" i="1" s="1"/>
  <c r="L116" i="1"/>
  <c r="C97" i="1"/>
  <c r="C52" i="1"/>
  <c r="C77" i="1"/>
  <c r="C61" i="1"/>
  <c r="C38" i="1" l="1"/>
  <c r="D155" i="1" s="1"/>
  <c r="C79" i="1"/>
  <c r="D79" i="1"/>
  <c r="E79" i="1"/>
  <c r="E86" i="1" s="1"/>
  <c r="F79" i="1"/>
  <c r="F86" i="1" s="1"/>
  <c r="D147" i="1" s="1"/>
  <c r="G79" i="1"/>
  <c r="G86" i="1" s="1"/>
  <c r="H79" i="1"/>
  <c r="H86" i="1" s="1"/>
  <c r="I79" i="1"/>
  <c r="I86" i="1" s="1"/>
  <c r="J79" i="1"/>
  <c r="J86" i="1" s="1"/>
  <c r="K86" i="1"/>
  <c r="D151" i="1"/>
  <c r="D86" i="1" l="1"/>
  <c r="E156" i="1" s="1"/>
  <c r="C86" i="1"/>
  <c r="D156" i="1" s="1"/>
  <c r="C91" i="1"/>
  <c r="C99" i="1" s="1"/>
  <c r="L79" i="1"/>
  <c r="L86" i="1" s="1"/>
  <c r="F156" i="1" s="1"/>
  <c r="D38" i="1"/>
  <c r="D91" i="1" l="1"/>
  <c r="E171" i="1"/>
  <c r="L95" i="1"/>
  <c r="L97" i="1"/>
  <c r="D148" i="1" l="1"/>
  <c r="F171" i="1"/>
  <c r="D162" i="1"/>
  <c r="D163" i="1" s="1"/>
  <c r="F38" i="1"/>
  <c r="G38" i="1"/>
  <c r="H38" i="1"/>
  <c r="I38" i="1"/>
  <c r="J38" i="1"/>
  <c r="K38" i="1"/>
  <c r="E38" i="1"/>
  <c r="D152" i="1" l="1"/>
  <c r="D97" i="1"/>
  <c r="D95" i="1"/>
  <c r="L38" i="1"/>
  <c r="L91" i="1" s="1"/>
  <c r="D166" i="1" l="1"/>
  <c r="D167" i="1" s="1"/>
  <c r="D116" i="1"/>
  <c r="E170" i="1" s="1"/>
  <c r="E172" i="1" s="1"/>
  <c r="D99" i="1"/>
  <c r="D172" i="1"/>
  <c r="F155" i="1"/>
  <c r="F157" i="1" s="1"/>
  <c r="L99" i="1"/>
  <c r="E155" i="1" l="1"/>
  <c r="E157" i="1" s="1"/>
  <c r="D136" i="1"/>
  <c r="L136" i="1"/>
  <c r="F170" i="1"/>
  <c r="F172" i="1" s="1"/>
  <c r="D157" i="1" l="1"/>
</calcChain>
</file>

<file path=xl/sharedStrings.xml><?xml version="1.0" encoding="utf-8"?>
<sst xmlns="http://schemas.openxmlformats.org/spreadsheetml/2006/main" count="193" uniqueCount="154">
  <si>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</si>
  <si>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</si>
  <si>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</si>
  <si>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</si>
  <si>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</si>
  <si>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</si>
  <si>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</si>
  <si>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</si>
  <si>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</si>
  <si>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</si>
  <si>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</si>
  <si>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</si>
  <si>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</si>
  <si>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</si>
  <si>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</si>
  <si>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</si>
  <si>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</si>
  <si>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</si>
  <si>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</si>
  <si>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</si>
  <si>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</si>
  <si>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</si>
  <si>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</si>
  <si>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</si>
  <si>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</si>
  <si>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</si>
  <si>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</si>
  <si>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</si>
  <si>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</si>
  <si>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</si>
  <si>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</si>
  <si>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</si>
  <si>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</si>
  <si>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</si>
  <si>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</si>
  <si>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</si>
  <si>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</si>
  <si>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</si>
  <si>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</si>
  <si>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</si>
  <si>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</si>
  <si>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</si>
  <si>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</si>
  <si>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</si>
  <si>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</si>
  <si>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</si>
  <si>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</si>
  <si>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</si>
  <si>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</si>
  <si>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</si>
  <si>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</si>
  <si>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</si>
  <si>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</si>
  <si>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</si>
  <si>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</si>
  <si>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</si>
  <si>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</si>
  <si>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</si>
  <si>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</si>
  <si>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</si>
  <si>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</si>
  <si>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</si>
  <si>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</si>
  <si>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</si>
  <si>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</si>
  <si>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</si>
  <si>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</si>
  <si>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</si>
  <si>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</si>
  <si>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</si>
  <si>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</si>
  <si>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</si>
  <si>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</si>
  <si>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</si>
  <si>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</si>
  <si>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</si>
  <si>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</si>
  <si>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</si>
  <si>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</si>
  <si>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</si>
  <si>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</si>
  <si>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</si>
  <si>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</si>
  <si>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</si>
  <si>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</si>
  <si>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</si>
  <si>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</si>
  <si>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</si>
  <si>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</si>
  <si>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</si>
  <si>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</si>
  <si>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</si>
  <si>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</si>
  <si>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</si>
  <si>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</si>
  <si>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</si>
  <si>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</si>
  <si>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</si>
  <si>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</si>
  <si>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</si>
  <si>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</si>
  <si>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</si>
  <si>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</si>
  <si>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</si>
  <si>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</si>
  <si>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</si>
  <si>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</si>
  <si>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</si>
  <si>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</si>
  <si>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</si>
  <si>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</si>
  <si>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</si>
  <si>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</si>
  <si>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Contingency and balance available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</si>
  <si>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</si>
  <si>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</si>
  <si>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</si>
  <si>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</si>
  <si>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</si>
  <si>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</si>
  <si>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I05 - LAC Pupil Premium Plus (Virtual Schools)</t>
  </si>
  <si>
    <t>2023-24</t>
  </si>
  <si>
    <t>CI01 - Devolved Formula Capital allocation 2023/24 (90%)</t>
  </si>
  <si>
    <t>I01 - Mainstram Schools Additional Grant (MSAG)</t>
  </si>
  <si>
    <t>Tfr from Community Focused B/Fwd</t>
  </si>
  <si>
    <t>Note 1</t>
  </si>
  <si>
    <t>Note 2</t>
  </si>
  <si>
    <t>Note 3</t>
  </si>
  <si>
    <t>Note 4</t>
  </si>
  <si>
    <t>Note 6</t>
  </si>
  <si>
    <t>Note 5</t>
  </si>
  <si>
    <t>Note 7</t>
  </si>
  <si>
    <t>Note 8</t>
  </si>
  <si>
    <t>Note 9</t>
  </si>
  <si>
    <t>Note 10</t>
  </si>
  <si>
    <t>Note 11</t>
  </si>
  <si>
    <t>Note 12</t>
  </si>
  <si>
    <t>Note 13</t>
  </si>
  <si>
    <t>Note 14</t>
  </si>
  <si>
    <t>Note 15</t>
  </si>
  <si>
    <t>CI01 - Interest (90%)</t>
  </si>
  <si>
    <t>I01 - Teachers' Pay Additional Grant (TPAG)</t>
  </si>
  <si>
    <t>-</t>
  </si>
  <si>
    <t>Note 16</t>
  </si>
  <si>
    <t>Note 17</t>
  </si>
  <si>
    <t>Note 18</t>
  </si>
  <si>
    <t>Note 19</t>
  </si>
  <si>
    <t>I06 - Other Government grants (Homes for Ukraine)</t>
  </si>
  <si>
    <t>I06 - Other Government grants (Local Income)</t>
  </si>
  <si>
    <t>I07 - Other Grants and Payments Received (FSM Food Vouchers)</t>
  </si>
  <si>
    <t>I18C - School Led Tutoring Grant Recovery</t>
  </si>
  <si>
    <t>Note 20</t>
  </si>
  <si>
    <t>Note 21</t>
  </si>
  <si>
    <t>Pd 11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</si>
</sst>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0" fontId="1" fillId="0" borderId="3" xfId="1" applyNumberFormat="1" applyFont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2" borderId="0" xfId="0" applyNumberFormat="1" applyFont="1" applyFill="1" applyBorder="1" applyAlignment="1"/>
    <xf numFmtId="164" fontId="1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3" fontId="1" fillId="0" borderId="0" xfId="0" applyNumberFormat="1" applyFont="1" applyFill="1" applyBorder="1" applyAlignment="1">
      <alignment vertical="center"/>
    </xf>
    <xf numFmtId="164" fontId="8" fillId="0" borderId="0" xfId="1" applyNumberFormat="1" applyFont="1" applyFill="1" applyBorder="1"/>
    <xf numFmtId="164" fontId="8" fillId="0" borderId="0" xfId="1" applyNumberFormat="1" applyFont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43" fontId="0" fillId="0" borderId="0" xfId="1" applyFont="1"/>
    <xf numFmtId="164" fontId="8" fillId="0" borderId="0" xfId="1" applyNumberFormat="1" applyFont="1" applyFill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6" bestFit="1" customWidth="1"/>
    <col min="4" max="4" width="11" style="9" bestFit="1" customWidth="1"/>
    <col min="5" max="5" width="13.7109375" style="9" customWidth="1"/>
    <col min="6" max="6" width="13.42578125" style="9" customWidth="1"/>
    <col min="7" max="7" width="13.140625" style="9" customWidth="1"/>
    <col min="8" max="8" width="12.42578125" style="9" customWidth="1"/>
    <col min="9" max="9" width="9.28515625" style="9" bestFit="1" customWidth="1"/>
    <col min="10" max="10" width="10.85546875" style="9" bestFit="1" customWidth="1"/>
    <col min="11" max="11" width="8.28515625" style="9" bestFit="1" customWidth="1"/>
    <col min="12" max="12" width="11" style="6" bestFit="1" customWidth="1"/>
    <col min="13" max="13" width="10.5703125" style="6" bestFit="1" customWidth="1"/>
    <col min="14" max="16384" width="9.140625" style="1"/>
  </cols>
  <sheetData>
    <row r="1" spans="1:13" ht="18" x14ac:dyDescent="0.25">
      <c r="B1" s="27" t="s">
        <v>116</v>
      </c>
    </row>
    <row r="2" spans="1:13" ht="9" customHeight="1" thickBot="1" x14ac:dyDescent="0.3">
      <c r="B2" s="27"/>
    </row>
    <row r="3" spans="1:13" ht="16.5" customHeight="1" thickBot="1" x14ac:dyDescent="0.3">
      <c r="B3" s="5" t="s">
        <v>115</v>
      </c>
      <c r="C3" s="12"/>
      <c r="D3" s="12"/>
      <c r="E3" s="12"/>
      <c r="F3" s="81" t="s">
        <v>153</v>
      </c>
      <c r="G3" s="82"/>
      <c r="H3" s="29" t="s">
        <v>121</v>
      </c>
      <c r="I3" s="6"/>
      <c r="J3" s="28"/>
    </row>
    <row r="4" spans="1:13" ht="18.75" customHeight="1" x14ac:dyDescent="0.2">
      <c r="A4" s="2"/>
      <c r="B4" s="6"/>
    </row>
    <row r="5" spans="1:13" s="30" customFormat="1" ht="25.5" x14ac:dyDescent="0.2">
      <c r="C5" s="30" t="s">
        <v>16</v>
      </c>
      <c r="D5" s="30" t="s">
        <v>0</v>
      </c>
      <c r="E5" s="30" t="s">
        <v>1</v>
      </c>
      <c r="F5" s="30" t="s">
        <v>39</v>
      </c>
      <c r="G5" s="30" t="s">
        <v>37</v>
      </c>
      <c r="H5" s="30" t="s">
        <v>38</v>
      </c>
      <c r="I5" s="30" t="s">
        <v>2</v>
      </c>
      <c r="J5" s="30" t="s">
        <v>18</v>
      </c>
      <c r="K5" s="30" t="s">
        <v>3</v>
      </c>
      <c r="L5" s="30" t="s">
        <v>17</v>
      </c>
      <c r="M5" s="30" t="s">
        <v>19</v>
      </c>
    </row>
    <row r="6" spans="1:13" s="3" customFormat="1" x14ac:dyDescent="0.2">
      <c r="B6" s="31" t="s">
        <v>22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12.75" customHeight="1" x14ac:dyDescent="0.2">
      <c r="A7" s="2"/>
      <c r="B7" s="28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2.75" customHeight="1" x14ac:dyDescent="0.2">
      <c r="A8" s="2"/>
      <c r="B8" s="12" t="s">
        <v>124</v>
      </c>
      <c r="C8" s="33">
        <v>20000</v>
      </c>
      <c r="D8" s="33">
        <v>20000</v>
      </c>
      <c r="E8" s="12"/>
      <c r="F8" s="12"/>
      <c r="G8" s="12"/>
      <c r="H8" s="12"/>
      <c r="I8" s="12"/>
      <c r="J8" s="12"/>
      <c r="K8" s="12"/>
      <c r="L8" s="33">
        <v>20000</v>
      </c>
      <c r="M8" s="12" t="s">
        <v>125</v>
      </c>
    </row>
    <row r="9" spans="1:13" ht="12.75" customHeight="1" x14ac:dyDescent="0.2">
      <c r="A9" s="6"/>
      <c r="B9" s="12" t="s">
        <v>32</v>
      </c>
      <c r="C9" s="33">
        <v>14647.019999999999</v>
      </c>
      <c r="D9" s="33">
        <v>14647.019999999999</v>
      </c>
      <c r="E9" s="33"/>
      <c r="F9" s="33"/>
      <c r="G9" s="33"/>
      <c r="H9" s="33"/>
      <c r="I9" s="33"/>
      <c r="J9" s="33"/>
      <c r="K9" s="33"/>
      <c r="L9" s="33">
        <v>14647.019999999999</v>
      </c>
      <c r="M9" s="12"/>
    </row>
    <row r="10" spans="1:13" ht="12.75" customHeight="1" x14ac:dyDescent="0.2">
      <c r="A10" s="6"/>
      <c r="B10" s="12" t="s">
        <v>74</v>
      </c>
      <c r="C10" s="33">
        <v>93653.22</v>
      </c>
      <c r="D10" s="33">
        <v>93653.22</v>
      </c>
      <c r="E10" s="33"/>
      <c r="F10" s="33"/>
      <c r="G10" s="33"/>
      <c r="H10" s="33"/>
      <c r="I10" s="33"/>
      <c r="J10" s="33"/>
      <c r="K10" s="33"/>
      <c r="L10" s="33">
        <v>93653.22</v>
      </c>
      <c r="M10" s="12"/>
    </row>
    <row r="11" spans="1:13" ht="12.75" customHeight="1" x14ac:dyDescent="0.2">
      <c r="A11" s="6"/>
      <c r="B11" s="12" t="s">
        <v>41</v>
      </c>
      <c r="C11" s="33">
        <v>930072</v>
      </c>
      <c r="D11" s="36">
        <v>930072.22</v>
      </c>
      <c r="E11" s="33"/>
      <c r="F11" s="33"/>
      <c r="G11" s="33"/>
      <c r="H11" s="33"/>
      <c r="I11" s="33"/>
      <c r="J11" s="33"/>
      <c r="K11" s="33"/>
      <c r="L11" s="33">
        <v>930072</v>
      </c>
      <c r="M11" s="12"/>
    </row>
    <row r="12" spans="1:13" ht="12.75" customHeight="1" x14ac:dyDescent="0.2">
      <c r="A12" s="6"/>
      <c r="B12" s="35" t="s">
        <v>123</v>
      </c>
      <c r="C12" s="33">
        <v>32873</v>
      </c>
      <c r="D12" s="37">
        <v>32653</v>
      </c>
      <c r="E12" s="33"/>
      <c r="F12" s="33"/>
      <c r="G12" s="33"/>
      <c r="H12" s="33"/>
      <c r="I12" s="33"/>
      <c r="J12" s="33"/>
      <c r="K12" s="33"/>
      <c r="L12" s="34">
        <v>32653</v>
      </c>
      <c r="M12" s="12" t="s">
        <v>126</v>
      </c>
    </row>
    <row r="13" spans="1:13" ht="12.75" customHeight="1" x14ac:dyDescent="0.2">
      <c r="A13" s="6"/>
      <c r="B13" s="35" t="s">
        <v>141</v>
      </c>
      <c r="C13" s="33" t="s">
        <v>142</v>
      </c>
      <c r="D13" s="37">
        <v>9847</v>
      </c>
      <c r="E13" s="33"/>
      <c r="F13" s="33"/>
      <c r="G13" s="33"/>
      <c r="H13" s="33"/>
      <c r="I13" s="33"/>
      <c r="J13" s="33"/>
      <c r="K13" s="33"/>
      <c r="L13" s="34">
        <v>9847</v>
      </c>
      <c r="M13" s="35" t="s">
        <v>127</v>
      </c>
    </row>
    <row r="14" spans="1:13" ht="12.75" customHeight="1" x14ac:dyDescent="0.2">
      <c r="A14" s="6"/>
      <c r="B14" s="35" t="s">
        <v>70</v>
      </c>
      <c r="C14" s="36">
        <v>6124</v>
      </c>
      <c r="D14" s="37">
        <v>6287.84</v>
      </c>
      <c r="E14" s="33"/>
      <c r="F14" s="33"/>
      <c r="G14" s="33"/>
      <c r="H14" s="33"/>
      <c r="I14" s="33"/>
      <c r="J14" s="33"/>
      <c r="K14" s="33"/>
      <c r="L14" s="37">
        <v>6287.84</v>
      </c>
      <c r="M14" s="12" t="s">
        <v>128</v>
      </c>
    </row>
    <row r="15" spans="1:13" ht="12.75" customHeight="1" x14ac:dyDescent="0.2">
      <c r="A15" s="6"/>
      <c r="B15" s="35" t="s">
        <v>69</v>
      </c>
      <c r="C15" s="36">
        <v>35235</v>
      </c>
      <c r="D15" s="37">
        <v>37190</v>
      </c>
      <c r="E15" s="36"/>
      <c r="F15" s="36"/>
      <c r="G15" s="36"/>
      <c r="H15" s="36"/>
      <c r="I15" s="36"/>
      <c r="J15" s="36"/>
      <c r="K15" s="36"/>
      <c r="L15" s="37">
        <v>37190</v>
      </c>
      <c r="M15" s="12" t="s">
        <v>130</v>
      </c>
    </row>
    <row r="16" spans="1:13" ht="12.75" customHeight="1" x14ac:dyDescent="0.2">
      <c r="A16" s="6"/>
      <c r="B16" s="35" t="s">
        <v>120</v>
      </c>
      <c r="C16" s="36">
        <v>1600</v>
      </c>
      <c r="D16" s="36">
        <v>1096</v>
      </c>
      <c r="E16" s="36"/>
      <c r="F16" s="36"/>
      <c r="G16" s="36"/>
      <c r="H16" s="36"/>
      <c r="I16" s="36"/>
      <c r="J16" s="36"/>
      <c r="K16" s="36"/>
      <c r="L16" s="36">
        <v>1096</v>
      </c>
      <c r="M16" s="12" t="s">
        <v>129</v>
      </c>
    </row>
    <row r="17" spans="1:17" ht="12.75" customHeight="1" x14ac:dyDescent="0.2">
      <c r="A17" s="70"/>
      <c r="B17" s="35" t="s">
        <v>147</v>
      </c>
      <c r="C17" s="36">
        <v>0</v>
      </c>
      <c r="D17" s="37">
        <v>12969.23</v>
      </c>
      <c r="E17" s="36"/>
      <c r="F17" s="36"/>
      <c r="G17" s="36"/>
      <c r="H17" s="36"/>
      <c r="I17" s="36"/>
      <c r="J17" s="36"/>
      <c r="K17" s="36"/>
      <c r="L17" s="37">
        <v>12969.23</v>
      </c>
      <c r="M17" s="35" t="s">
        <v>131</v>
      </c>
    </row>
    <row r="18" spans="1:17" ht="12.75" customHeight="1" x14ac:dyDescent="0.2">
      <c r="A18" s="6"/>
      <c r="B18" s="35" t="s">
        <v>149</v>
      </c>
      <c r="C18" s="36">
        <v>0</v>
      </c>
      <c r="D18" s="37">
        <v>3105</v>
      </c>
      <c r="E18" s="33"/>
      <c r="F18" s="33"/>
      <c r="G18" s="33"/>
      <c r="H18" s="33"/>
      <c r="I18" s="33"/>
      <c r="J18" s="33"/>
      <c r="K18" s="33"/>
      <c r="L18" s="37">
        <v>3105</v>
      </c>
      <c r="M18" s="35" t="s">
        <v>132</v>
      </c>
    </row>
    <row r="19" spans="1:17" ht="12.75" customHeight="1" x14ac:dyDescent="0.2">
      <c r="A19" s="6"/>
      <c r="B19" s="35" t="s">
        <v>102</v>
      </c>
      <c r="C19" s="36">
        <v>1830</v>
      </c>
      <c r="D19" s="75">
        <v>2502</v>
      </c>
      <c r="E19" s="36"/>
      <c r="F19" s="36"/>
      <c r="G19" s="36"/>
      <c r="H19" s="36"/>
      <c r="I19" s="36"/>
      <c r="J19" s="36"/>
      <c r="K19" s="36"/>
      <c r="L19" s="37">
        <v>2502</v>
      </c>
      <c r="M19" s="35" t="s">
        <v>133</v>
      </c>
    </row>
    <row r="20" spans="1:17" ht="12.75" customHeight="1" x14ac:dyDescent="0.2">
      <c r="A20" s="6"/>
      <c r="B20" s="35" t="s">
        <v>103</v>
      </c>
      <c r="C20" s="36">
        <v>3480</v>
      </c>
      <c r="D20" s="36">
        <v>2205</v>
      </c>
      <c r="E20" s="33"/>
      <c r="F20" s="33"/>
      <c r="G20" s="33"/>
      <c r="H20" s="33"/>
      <c r="I20" s="33"/>
      <c r="J20" s="33"/>
      <c r="K20" s="33"/>
      <c r="L20" s="36">
        <v>2205</v>
      </c>
      <c r="M20" s="35" t="s">
        <v>134</v>
      </c>
    </row>
    <row r="21" spans="1:17" ht="12.75" customHeight="1" x14ac:dyDescent="0.2">
      <c r="A21" s="6"/>
      <c r="B21" s="35" t="s">
        <v>150</v>
      </c>
      <c r="C21" s="36"/>
      <c r="D21" s="37">
        <v>-1285.2</v>
      </c>
      <c r="E21" s="33"/>
      <c r="F21" s="33"/>
      <c r="G21" s="33"/>
      <c r="H21" s="33"/>
      <c r="I21" s="33"/>
      <c r="J21" s="33"/>
      <c r="K21" s="33"/>
      <c r="L21" s="37">
        <v>-1285.2</v>
      </c>
      <c r="M21" s="35" t="s">
        <v>134</v>
      </c>
    </row>
    <row r="22" spans="1:17" ht="12.75" customHeight="1" x14ac:dyDescent="0.2">
      <c r="A22" s="6"/>
      <c r="B22" s="35" t="s">
        <v>101</v>
      </c>
      <c r="C22" s="36">
        <v>7412</v>
      </c>
      <c r="D22" s="37">
        <v>17749</v>
      </c>
      <c r="E22" s="33"/>
      <c r="F22" s="33"/>
      <c r="G22" s="33"/>
      <c r="H22" s="33"/>
      <c r="I22" s="33"/>
      <c r="J22" s="33"/>
      <c r="K22" s="33"/>
      <c r="L22" s="37">
        <v>17749</v>
      </c>
      <c r="M22" s="12" t="s">
        <v>135</v>
      </c>
    </row>
    <row r="23" spans="1:17" ht="12.75" customHeight="1" x14ac:dyDescent="0.2">
      <c r="A23" s="6"/>
      <c r="B23" s="35" t="s">
        <v>99</v>
      </c>
      <c r="C23" s="36">
        <v>33484</v>
      </c>
      <c r="D23" s="37">
        <v>34468</v>
      </c>
      <c r="E23" s="33"/>
      <c r="F23" s="33"/>
      <c r="G23" s="33"/>
      <c r="H23" s="33"/>
      <c r="I23" s="33"/>
      <c r="J23" s="33"/>
      <c r="K23" s="33"/>
      <c r="L23" s="37">
        <v>34468</v>
      </c>
      <c r="M23" s="12" t="s">
        <v>136</v>
      </c>
    </row>
    <row r="24" spans="1:17" ht="12.75" customHeight="1" x14ac:dyDescent="0.2">
      <c r="A24" s="6"/>
      <c r="B24" s="39" t="s">
        <v>28</v>
      </c>
      <c r="C24" s="40">
        <f>SUM(C8:C23)</f>
        <v>1180410.24</v>
      </c>
      <c r="D24" s="40">
        <f>SUM(D8:D23)</f>
        <v>1217159.33</v>
      </c>
      <c r="E24" s="40"/>
      <c r="F24" s="40"/>
      <c r="G24" s="40"/>
      <c r="H24" s="40"/>
      <c r="I24" s="40"/>
      <c r="J24" s="40"/>
      <c r="K24" s="40"/>
      <c r="L24" s="40">
        <f>SUM(L8:L23)</f>
        <v>1217159.1100000001</v>
      </c>
      <c r="M24" s="12"/>
    </row>
    <row r="25" spans="1:17" x14ac:dyDescent="0.2">
      <c r="A25" s="6"/>
      <c r="B25" s="1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2"/>
    </row>
    <row r="26" spans="1:17" ht="12.75" customHeight="1" x14ac:dyDescent="0.2">
      <c r="A26" s="6"/>
      <c r="B26" s="28" t="s">
        <v>65</v>
      </c>
      <c r="C26" s="41"/>
      <c r="D26" s="41"/>
      <c r="E26" s="33"/>
      <c r="F26" s="33"/>
      <c r="G26" s="33"/>
      <c r="H26" s="33"/>
      <c r="I26" s="33"/>
      <c r="J26" s="33"/>
      <c r="K26" s="33"/>
      <c r="L26" s="41"/>
      <c r="M26" s="12"/>
    </row>
    <row r="27" spans="1:17" ht="12.75" customHeight="1" x14ac:dyDescent="0.2">
      <c r="A27" s="2"/>
      <c r="B27" s="12" t="s">
        <v>92</v>
      </c>
      <c r="C27" s="33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3">
        <v>0</v>
      </c>
      <c r="M27" s="12"/>
    </row>
    <row r="28" spans="1:17" s="71" customFormat="1" ht="12.75" customHeight="1" x14ac:dyDescent="0.2">
      <c r="A28" s="73"/>
      <c r="B28" s="35" t="s">
        <v>93</v>
      </c>
      <c r="C28" s="36">
        <v>3348</v>
      </c>
      <c r="D28" s="76">
        <v>4910</v>
      </c>
      <c r="E28" s="42">
        <v>0</v>
      </c>
      <c r="F28" s="42">
        <v>4910</v>
      </c>
      <c r="G28" s="42">
        <v>4910</v>
      </c>
      <c r="H28" s="42">
        <v>3194</v>
      </c>
      <c r="I28" s="42">
        <v>-1716</v>
      </c>
      <c r="J28" s="42">
        <v>-1562</v>
      </c>
      <c r="K28" s="42">
        <v>147</v>
      </c>
      <c r="L28" s="37">
        <v>5071</v>
      </c>
      <c r="M28" s="35" t="s">
        <v>137</v>
      </c>
    </row>
    <row r="29" spans="1:17" s="71" customFormat="1" ht="12.75" customHeight="1" x14ac:dyDescent="0.2">
      <c r="A29" s="73"/>
      <c r="B29" s="35" t="s">
        <v>94</v>
      </c>
      <c r="C29" s="36">
        <v>14780</v>
      </c>
      <c r="D29" s="76">
        <v>18720</v>
      </c>
      <c r="E29" s="42">
        <v>0</v>
      </c>
      <c r="F29" s="42">
        <v>18720</v>
      </c>
      <c r="G29" s="42">
        <v>18720</v>
      </c>
      <c r="H29" s="42">
        <v>14780</v>
      </c>
      <c r="I29" s="42">
        <v>-3940</v>
      </c>
      <c r="J29" s="42">
        <v>-3940</v>
      </c>
      <c r="K29" s="42">
        <v>127</v>
      </c>
      <c r="L29" s="37">
        <v>18720</v>
      </c>
      <c r="M29" s="67" t="s">
        <v>138</v>
      </c>
    </row>
    <row r="30" spans="1:17" ht="12.75" customHeight="1" x14ac:dyDescent="0.2">
      <c r="A30" s="6"/>
      <c r="B30" s="35" t="s">
        <v>95</v>
      </c>
      <c r="C30" s="11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3">
        <v>0</v>
      </c>
      <c r="M30" s="35"/>
    </row>
    <row r="31" spans="1:17" ht="12.75" customHeight="1" x14ac:dyDescent="0.2">
      <c r="A31" s="6"/>
      <c r="B31" s="35" t="s">
        <v>96</v>
      </c>
      <c r="C31" s="33">
        <v>1500</v>
      </c>
      <c r="D31" s="42">
        <v>1500</v>
      </c>
      <c r="E31" s="42">
        <v>0</v>
      </c>
      <c r="F31" s="42">
        <v>1065</v>
      </c>
      <c r="G31" s="42">
        <v>1065</v>
      </c>
      <c r="H31" s="42">
        <v>1500</v>
      </c>
      <c r="I31" s="42">
        <v>435</v>
      </c>
      <c r="J31" s="42">
        <v>435</v>
      </c>
      <c r="K31" s="42">
        <v>71</v>
      </c>
      <c r="L31" s="33">
        <v>1500</v>
      </c>
      <c r="M31" s="35"/>
    </row>
    <row r="32" spans="1:17" ht="12.75" customHeight="1" x14ac:dyDescent="0.2">
      <c r="A32" s="6"/>
      <c r="B32" s="35" t="s">
        <v>97</v>
      </c>
      <c r="C32" s="33">
        <v>2000</v>
      </c>
      <c r="D32" s="76">
        <v>2971</v>
      </c>
      <c r="E32" s="42">
        <v>0</v>
      </c>
      <c r="F32" s="42">
        <v>2971</v>
      </c>
      <c r="G32" s="42">
        <v>2971</v>
      </c>
      <c r="H32" s="42">
        <v>1800</v>
      </c>
      <c r="I32" s="42">
        <v>-1171</v>
      </c>
      <c r="J32" s="42">
        <v>-971</v>
      </c>
      <c r="K32" s="42">
        <v>149</v>
      </c>
      <c r="L32" s="37">
        <v>3271</v>
      </c>
      <c r="M32" s="67" t="s">
        <v>139</v>
      </c>
      <c r="Q32" s="83"/>
    </row>
    <row r="33" spans="1:14" ht="12.75" customHeight="1" x14ac:dyDescent="0.2">
      <c r="A33" s="6"/>
      <c r="B33" s="35" t="s">
        <v>98</v>
      </c>
      <c r="C33" s="33">
        <v>1000</v>
      </c>
      <c r="D33" s="79">
        <v>6476</v>
      </c>
      <c r="E33" s="69">
        <v>0</v>
      </c>
      <c r="F33" s="69">
        <v>6496</v>
      </c>
      <c r="G33" s="69">
        <v>6496</v>
      </c>
      <c r="H33" s="69">
        <v>1000</v>
      </c>
      <c r="I33" s="69">
        <v>-5496</v>
      </c>
      <c r="J33" s="69">
        <v>-5496</v>
      </c>
      <c r="K33" s="69">
        <v>650</v>
      </c>
      <c r="L33" s="37">
        <v>6476</v>
      </c>
      <c r="M33" s="67" t="s">
        <v>143</v>
      </c>
    </row>
    <row r="34" spans="1:14" ht="12.75" customHeight="1" x14ac:dyDescent="0.2">
      <c r="A34" s="6"/>
      <c r="B34" s="35" t="s">
        <v>109</v>
      </c>
      <c r="C34" s="33">
        <v>350</v>
      </c>
      <c r="D34" s="42">
        <v>350</v>
      </c>
      <c r="E34" s="42">
        <v>0</v>
      </c>
      <c r="F34" s="42">
        <v>0</v>
      </c>
      <c r="G34" s="42">
        <v>0</v>
      </c>
      <c r="H34" s="42">
        <v>350</v>
      </c>
      <c r="I34" s="42">
        <v>350</v>
      </c>
      <c r="J34" s="42">
        <v>350</v>
      </c>
      <c r="K34" s="42">
        <v>0</v>
      </c>
      <c r="L34" s="33">
        <v>350</v>
      </c>
      <c r="M34" s="38"/>
    </row>
    <row r="35" spans="1:14" s="71" customFormat="1" ht="12.75" customHeight="1" x14ac:dyDescent="0.2">
      <c r="A35" s="70"/>
      <c r="B35" s="35" t="s">
        <v>148</v>
      </c>
      <c r="C35" s="36">
        <v>0</v>
      </c>
      <c r="D35" s="76">
        <v>1000</v>
      </c>
      <c r="E35" s="42">
        <v>0</v>
      </c>
      <c r="F35" s="42">
        <v>1000</v>
      </c>
      <c r="G35" s="42">
        <v>1000</v>
      </c>
      <c r="H35" s="42">
        <v>0</v>
      </c>
      <c r="I35" s="42">
        <v>-1000</v>
      </c>
      <c r="J35" s="42">
        <v>-1000</v>
      </c>
      <c r="K35" s="42">
        <v>0</v>
      </c>
      <c r="L35" s="37">
        <v>1000</v>
      </c>
      <c r="M35" s="35" t="s">
        <v>144</v>
      </c>
    </row>
    <row r="36" spans="1:14" ht="12.75" customHeight="1" x14ac:dyDescent="0.2">
      <c r="A36" s="6"/>
      <c r="B36" s="39" t="s">
        <v>33</v>
      </c>
      <c r="C36" s="40">
        <f>SUM(C27:C35)</f>
        <v>22978</v>
      </c>
      <c r="D36" s="40">
        <f>SUM(D27:D35)</f>
        <v>35927</v>
      </c>
      <c r="E36" s="40">
        <f>SUM(E27:E35)</f>
        <v>0</v>
      </c>
      <c r="F36" s="40">
        <f t="shared" ref="F36:J36" si="0">SUM(F27:F35)</f>
        <v>35162</v>
      </c>
      <c r="G36" s="40">
        <f t="shared" si="0"/>
        <v>35162</v>
      </c>
      <c r="H36" s="40">
        <f t="shared" si="0"/>
        <v>22624</v>
      </c>
      <c r="I36" s="40">
        <f t="shared" si="0"/>
        <v>-12538</v>
      </c>
      <c r="J36" s="40">
        <f t="shared" si="0"/>
        <v>-12184</v>
      </c>
      <c r="K36" s="40">
        <v>153</v>
      </c>
      <c r="L36" s="40">
        <f>SUM(L27:L35)</f>
        <v>36388</v>
      </c>
      <c r="M36" s="35"/>
    </row>
    <row r="37" spans="1:14" x14ac:dyDescent="0.2">
      <c r="A37" s="6"/>
      <c r="B37" s="1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5"/>
    </row>
    <row r="38" spans="1:14" ht="12.75" customHeight="1" thickBot="1" x14ac:dyDescent="0.25">
      <c r="A38" s="6"/>
      <c r="B38" s="56" t="s">
        <v>30</v>
      </c>
      <c r="C38" s="44">
        <f>C24+C36</f>
        <v>1203388.24</v>
      </c>
      <c r="D38" s="44">
        <f>D24+D36</f>
        <v>1253086.33</v>
      </c>
      <c r="E38" s="44">
        <f>E36</f>
        <v>0</v>
      </c>
      <c r="F38" s="44">
        <f t="shared" ref="F38:K38" si="1">F36</f>
        <v>35162</v>
      </c>
      <c r="G38" s="44">
        <f t="shared" si="1"/>
        <v>35162</v>
      </c>
      <c r="H38" s="44">
        <f t="shared" si="1"/>
        <v>22624</v>
      </c>
      <c r="I38" s="44">
        <f t="shared" si="1"/>
        <v>-12538</v>
      </c>
      <c r="J38" s="44">
        <f t="shared" si="1"/>
        <v>-12184</v>
      </c>
      <c r="K38" s="44">
        <f t="shared" si="1"/>
        <v>153</v>
      </c>
      <c r="L38" s="44">
        <f>L24+L36</f>
        <v>1253547.1100000001</v>
      </c>
      <c r="M38" s="66"/>
    </row>
    <row r="39" spans="1:14" ht="12.75" customHeight="1" x14ac:dyDescent="0.2">
      <c r="A39" s="6"/>
      <c r="B39" s="28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66"/>
    </row>
    <row r="40" spans="1:14" ht="12.75" customHeight="1" x14ac:dyDescent="0.2">
      <c r="A40" s="6"/>
      <c r="B40" s="28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66"/>
    </row>
    <row r="41" spans="1:14" x14ac:dyDescent="0.2">
      <c r="A41" s="6"/>
      <c r="B41" s="28" t="s">
        <v>66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5"/>
    </row>
    <row r="42" spans="1:14" x14ac:dyDescent="0.2">
      <c r="A42" s="2"/>
      <c r="B42" s="28" t="s">
        <v>4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5"/>
    </row>
    <row r="43" spans="1:14" ht="12.75" customHeight="1" x14ac:dyDescent="0.2">
      <c r="A43" s="6"/>
      <c r="B43" s="12" t="s">
        <v>5</v>
      </c>
      <c r="C43" s="33">
        <v>584404</v>
      </c>
      <c r="D43" s="33">
        <v>613943</v>
      </c>
      <c r="E43" s="42">
        <v>0</v>
      </c>
      <c r="F43" s="42">
        <v>556520</v>
      </c>
      <c r="G43" s="42">
        <v>556520</v>
      </c>
      <c r="H43" s="42">
        <v>562782</v>
      </c>
      <c r="I43" s="42">
        <v>6262</v>
      </c>
      <c r="J43" s="42">
        <v>57423</v>
      </c>
      <c r="K43" s="42">
        <v>91</v>
      </c>
      <c r="L43" s="34">
        <v>605600</v>
      </c>
      <c r="M43" s="74" t="s">
        <v>145</v>
      </c>
    </row>
    <row r="44" spans="1:14" ht="12.75" customHeight="1" x14ac:dyDescent="0.2">
      <c r="A44" s="6"/>
      <c r="B44" s="35" t="s">
        <v>49</v>
      </c>
      <c r="C44" s="33">
        <v>29539</v>
      </c>
      <c r="D44" s="33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34">
        <v>0</v>
      </c>
      <c r="M44" s="74" t="s">
        <v>145</v>
      </c>
    </row>
    <row r="45" spans="1:14" x14ac:dyDescent="0.2">
      <c r="A45" s="6"/>
      <c r="B45" s="12" t="s">
        <v>87</v>
      </c>
      <c r="C45" s="36">
        <v>2200</v>
      </c>
      <c r="D45" s="33">
        <v>2200</v>
      </c>
      <c r="E45" s="42">
        <v>0</v>
      </c>
      <c r="F45" s="42">
        <v>766</v>
      </c>
      <c r="G45" s="42">
        <v>766</v>
      </c>
      <c r="H45" s="42">
        <v>2200</v>
      </c>
      <c r="I45" s="42">
        <v>1434</v>
      </c>
      <c r="J45" s="42">
        <v>1434</v>
      </c>
      <c r="K45" s="42">
        <v>35</v>
      </c>
      <c r="L45" s="34">
        <v>1000</v>
      </c>
      <c r="M45" s="35"/>
    </row>
    <row r="46" spans="1:14" s="71" customFormat="1" x14ac:dyDescent="0.2">
      <c r="A46" s="70"/>
      <c r="B46" s="35" t="s">
        <v>110</v>
      </c>
      <c r="C46" s="36">
        <v>82497</v>
      </c>
      <c r="D46" s="36">
        <v>106566</v>
      </c>
      <c r="E46" s="42">
        <v>0</v>
      </c>
      <c r="F46" s="69">
        <v>96083</v>
      </c>
      <c r="G46" s="69">
        <v>96083</v>
      </c>
      <c r="H46" s="69">
        <v>97680</v>
      </c>
      <c r="I46" s="69">
        <v>1597</v>
      </c>
      <c r="J46" s="69">
        <v>10483</v>
      </c>
      <c r="K46" s="69">
        <v>90</v>
      </c>
      <c r="L46" s="37">
        <v>103824.74</v>
      </c>
      <c r="M46" s="74" t="s">
        <v>146</v>
      </c>
      <c r="N46" s="72"/>
    </row>
    <row r="47" spans="1:14" s="71" customFormat="1" x14ac:dyDescent="0.2">
      <c r="A47" s="70"/>
      <c r="B47" s="35" t="s">
        <v>50</v>
      </c>
      <c r="C47" s="36">
        <v>40692</v>
      </c>
      <c r="D47" s="36">
        <v>16623</v>
      </c>
      <c r="E47" s="42">
        <v>0</v>
      </c>
      <c r="F47" s="69">
        <v>14158</v>
      </c>
      <c r="G47" s="69">
        <v>14158</v>
      </c>
      <c r="H47" s="69">
        <v>15242</v>
      </c>
      <c r="I47" s="69">
        <v>1084</v>
      </c>
      <c r="J47" s="69">
        <v>2465</v>
      </c>
      <c r="K47" s="69">
        <v>85</v>
      </c>
      <c r="L47" s="37">
        <v>16977.59</v>
      </c>
      <c r="M47" s="74" t="s">
        <v>146</v>
      </c>
      <c r="N47" s="72"/>
    </row>
    <row r="48" spans="1:14" s="71" customFormat="1" x14ac:dyDescent="0.2">
      <c r="A48" s="70"/>
      <c r="B48" s="35" t="s">
        <v>111</v>
      </c>
      <c r="C48" s="36">
        <v>143733</v>
      </c>
      <c r="D48" s="36">
        <v>143733</v>
      </c>
      <c r="E48" s="42">
        <v>0</v>
      </c>
      <c r="F48" s="69">
        <v>124946</v>
      </c>
      <c r="G48" s="69">
        <v>124946</v>
      </c>
      <c r="H48" s="69">
        <v>131685</v>
      </c>
      <c r="I48" s="69">
        <v>6739</v>
      </c>
      <c r="J48" s="69">
        <v>18787</v>
      </c>
      <c r="K48" s="69">
        <v>87</v>
      </c>
      <c r="L48" s="37">
        <v>133906.94</v>
      </c>
      <c r="M48" s="74" t="s">
        <v>146</v>
      </c>
    </row>
    <row r="49" spans="1:13" x14ac:dyDescent="0.2">
      <c r="A49" s="6"/>
      <c r="B49" s="35" t="s">
        <v>24</v>
      </c>
      <c r="C49" s="33">
        <v>1065</v>
      </c>
      <c r="D49" s="33">
        <v>1065</v>
      </c>
      <c r="E49" s="42">
        <v>0</v>
      </c>
      <c r="F49" s="42">
        <v>1164</v>
      </c>
      <c r="G49" s="42">
        <v>1164</v>
      </c>
      <c r="H49" s="42">
        <v>1065</v>
      </c>
      <c r="I49" s="42">
        <v>-99</v>
      </c>
      <c r="J49" s="42">
        <v>-99</v>
      </c>
      <c r="K49" s="42">
        <v>109</v>
      </c>
      <c r="L49" s="33">
        <v>1164</v>
      </c>
      <c r="M49" s="35"/>
    </row>
    <row r="50" spans="1:13" s="71" customFormat="1" x14ac:dyDescent="0.2">
      <c r="A50" s="70"/>
      <c r="B50" s="35" t="s">
        <v>25</v>
      </c>
      <c r="C50" s="36">
        <v>4565</v>
      </c>
      <c r="D50" s="36">
        <v>4565</v>
      </c>
      <c r="E50" s="42">
        <v>0</v>
      </c>
      <c r="F50" s="69">
        <v>8364</v>
      </c>
      <c r="G50" s="69">
        <v>8364</v>
      </c>
      <c r="H50" s="69">
        <v>4565</v>
      </c>
      <c r="I50" s="69">
        <v>-3799</v>
      </c>
      <c r="J50" s="69">
        <v>-3799</v>
      </c>
      <c r="K50" s="69">
        <v>183</v>
      </c>
      <c r="L50" s="37">
        <v>8364</v>
      </c>
      <c r="M50" s="35" t="s">
        <v>151</v>
      </c>
    </row>
    <row r="51" spans="1:13" x14ac:dyDescent="0.2">
      <c r="A51" s="6"/>
      <c r="B51" s="35" t="s">
        <v>6</v>
      </c>
      <c r="C51" s="33">
        <v>8515</v>
      </c>
      <c r="D51" s="33">
        <v>8515</v>
      </c>
      <c r="E51" s="42">
        <v>0</v>
      </c>
      <c r="F51" s="42">
        <v>8331</v>
      </c>
      <c r="G51" s="42">
        <v>8331</v>
      </c>
      <c r="H51" s="42">
        <v>8515</v>
      </c>
      <c r="I51" s="42">
        <v>184</v>
      </c>
      <c r="J51" s="42">
        <v>184</v>
      </c>
      <c r="K51" s="42">
        <v>98</v>
      </c>
      <c r="L51" s="76">
        <v>8331</v>
      </c>
      <c r="M51" s="38"/>
    </row>
    <row r="52" spans="1:13" x14ac:dyDescent="0.2">
      <c r="A52" s="6"/>
      <c r="B52" s="43" t="s">
        <v>7</v>
      </c>
      <c r="C52" s="40">
        <f t="shared" ref="C52:L52" si="2">SUM(C43:C51)</f>
        <v>897210</v>
      </c>
      <c r="D52" s="40">
        <f t="shared" si="2"/>
        <v>897210</v>
      </c>
      <c r="E52" s="40">
        <f t="shared" si="2"/>
        <v>0</v>
      </c>
      <c r="F52" s="40">
        <f t="shared" si="2"/>
        <v>810332</v>
      </c>
      <c r="G52" s="40">
        <f t="shared" si="2"/>
        <v>810332</v>
      </c>
      <c r="H52" s="40">
        <f t="shared" si="2"/>
        <v>823734</v>
      </c>
      <c r="I52" s="40">
        <f t="shared" si="2"/>
        <v>13402</v>
      </c>
      <c r="J52" s="40">
        <f t="shared" si="2"/>
        <v>86878</v>
      </c>
      <c r="K52" s="40">
        <v>90</v>
      </c>
      <c r="L52" s="40">
        <f t="shared" si="2"/>
        <v>879168.27</v>
      </c>
      <c r="M52" s="80"/>
    </row>
    <row r="53" spans="1:13" x14ac:dyDescent="0.2">
      <c r="A53" s="6"/>
      <c r="B53" s="12"/>
      <c r="C53" s="33"/>
      <c r="D53" s="33"/>
      <c r="E53" s="42"/>
      <c r="F53" s="42"/>
      <c r="G53" s="42"/>
      <c r="H53" s="42"/>
      <c r="I53" s="42"/>
      <c r="J53" s="42"/>
      <c r="K53" s="42"/>
      <c r="L53" s="42"/>
      <c r="M53" s="12"/>
    </row>
    <row r="54" spans="1:13" x14ac:dyDescent="0.2">
      <c r="A54" s="6"/>
      <c r="B54" s="28" t="s">
        <v>8</v>
      </c>
      <c r="C54" s="33"/>
      <c r="D54" s="33"/>
      <c r="E54" s="42"/>
      <c r="F54" s="42"/>
      <c r="G54" s="42"/>
      <c r="H54" s="42"/>
      <c r="I54" s="42"/>
      <c r="J54" s="42"/>
      <c r="K54" s="42"/>
      <c r="L54" s="42"/>
      <c r="M54" s="12"/>
    </row>
    <row r="55" spans="1:13" x14ac:dyDescent="0.2">
      <c r="A55" s="6"/>
      <c r="B55" s="12" t="s">
        <v>9</v>
      </c>
      <c r="C55" s="33">
        <v>3402</v>
      </c>
      <c r="D55" s="33">
        <v>3402</v>
      </c>
      <c r="E55" s="42">
        <v>0</v>
      </c>
      <c r="F55" s="42">
        <v>3505</v>
      </c>
      <c r="G55" s="42">
        <v>3505</v>
      </c>
      <c r="H55" s="42">
        <v>3239</v>
      </c>
      <c r="I55" s="42">
        <v>-266</v>
      </c>
      <c r="J55" s="42">
        <v>-103</v>
      </c>
      <c r="K55" s="42">
        <v>103</v>
      </c>
      <c r="L55" s="33">
        <v>3600</v>
      </c>
      <c r="M55" s="12"/>
    </row>
    <row r="56" spans="1:13" x14ac:dyDescent="0.2">
      <c r="A56" s="6"/>
      <c r="B56" s="12" t="s">
        <v>12</v>
      </c>
      <c r="C56" s="33">
        <v>12200</v>
      </c>
      <c r="D56" s="33">
        <v>12200</v>
      </c>
      <c r="E56" s="42">
        <v>0</v>
      </c>
      <c r="F56" s="42">
        <v>9804</v>
      </c>
      <c r="G56" s="42">
        <v>9804</v>
      </c>
      <c r="H56" s="42">
        <v>11475</v>
      </c>
      <c r="I56" s="42">
        <v>1671</v>
      </c>
      <c r="J56" s="42">
        <v>2396</v>
      </c>
      <c r="K56" s="42">
        <v>80</v>
      </c>
      <c r="L56" s="33">
        <v>11000</v>
      </c>
      <c r="M56" s="28"/>
    </row>
    <row r="57" spans="1:13" x14ac:dyDescent="0.2">
      <c r="A57" s="6"/>
      <c r="B57" s="35" t="s">
        <v>20</v>
      </c>
      <c r="C57" s="33">
        <v>10316</v>
      </c>
      <c r="D57" s="33">
        <v>10316</v>
      </c>
      <c r="E57" s="42">
        <v>0</v>
      </c>
      <c r="F57" s="42">
        <v>9464</v>
      </c>
      <c r="G57" s="42">
        <v>9464</v>
      </c>
      <c r="H57" s="42">
        <v>9554</v>
      </c>
      <c r="I57" s="42">
        <v>90</v>
      </c>
      <c r="J57" s="42">
        <v>852</v>
      </c>
      <c r="K57" s="42">
        <v>92</v>
      </c>
      <c r="L57" s="33">
        <v>11000</v>
      </c>
      <c r="M57" s="28"/>
    </row>
    <row r="58" spans="1:13" x14ac:dyDescent="0.2">
      <c r="A58" s="6"/>
      <c r="B58" s="12" t="s">
        <v>10</v>
      </c>
      <c r="C58" s="33">
        <v>25000</v>
      </c>
      <c r="D58" s="33">
        <v>25000</v>
      </c>
      <c r="E58" s="42">
        <v>0</v>
      </c>
      <c r="F58" s="69">
        <v>16775</v>
      </c>
      <c r="G58" s="42">
        <v>16775</v>
      </c>
      <c r="H58" s="42">
        <v>22924</v>
      </c>
      <c r="I58" s="42">
        <v>6149</v>
      </c>
      <c r="J58" s="42">
        <v>8225</v>
      </c>
      <c r="K58" s="42">
        <v>67</v>
      </c>
      <c r="L58" s="33">
        <v>22000</v>
      </c>
      <c r="M58" s="35"/>
    </row>
    <row r="59" spans="1:13" x14ac:dyDescent="0.2">
      <c r="A59" s="6"/>
      <c r="B59" s="12" t="s">
        <v>11</v>
      </c>
      <c r="C59" s="33">
        <v>4774</v>
      </c>
      <c r="D59" s="33">
        <v>4774</v>
      </c>
      <c r="E59" s="42">
        <v>0</v>
      </c>
      <c r="F59" s="42">
        <v>4283</v>
      </c>
      <c r="G59" s="42">
        <v>4283</v>
      </c>
      <c r="H59" s="42">
        <v>4378</v>
      </c>
      <c r="I59" s="42">
        <v>95</v>
      </c>
      <c r="J59" s="42">
        <v>491</v>
      </c>
      <c r="K59" s="42">
        <v>90</v>
      </c>
      <c r="L59" s="33">
        <v>4774</v>
      </c>
      <c r="M59" s="12"/>
    </row>
    <row r="60" spans="1:13" x14ac:dyDescent="0.2">
      <c r="A60" s="6"/>
      <c r="B60" s="12" t="s">
        <v>90</v>
      </c>
      <c r="C60" s="33">
        <v>15242</v>
      </c>
      <c r="D60" s="33">
        <v>15242</v>
      </c>
      <c r="E60" s="42">
        <v>0</v>
      </c>
      <c r="F60" s="42">
        <v>12075</v>
      </c>
      <c r="G60" s="42">
        <v>12075</v>
      </c>
      <c r="H60" s="42">
        <v>14622</v>
      </c>
      <c r="I60" s="42">
        <v>2547</v>
      </c>
      <c r="J60" s="42">
        <v>3167</v>
      </c>
      <c r="K60" s="42">
        <v>79</v>
      </c>
      <c r="L60" s="33">
        <v>14000</v>
      </c>
      <c r="M60" s="28"/>
    </row>
    <row r="61" spans="1:13" x14ac:dyDescent="0.2">
      <c r="A61" s="6"/>
      <c r="B61" s="43" t="s">
        <v>13</v>
      </c>
      <c r="C61" s="40">
        <f t="shared" ref="C61:L61" si="3">SUM(C55:C60)</f>
        <v>70934</v>
      </c>
      <c r="D61" s="40">
        <f t="shared" si="3"/>
        <v>70934</v>
      </c>
      <c r="E61" s="40">
        <f t="shared" si="3"/>
        <v>0</v>
      </c>
      <c r="F61" s="40">
        <f t="shared" si="3"/>
        <v>55906</v>
      </c>
      <c r="G61" s="40">
        <f t="shared" si="3"/>
        <v>55906</v>
      </c>
      <c r="H61" s="40">
        <f t="shared" si="3"/>
        <v>66192</v>
      </c>
      <c r="I61" s="40">
        <f t="shared" si="3"/>
        <v>10286</v>
      </c>
      <c r="J61" s="40">
        <f t="shared" si="3"/>
        <v>15028</v>
      </c>
      <c r="K61" s="40">
        <v>79</v>
      </c>
      <c r="L61" s="40">
        <f t="shared" si="3"/>
        <v>66374</v>
      </c>
      <c r="M61" s="28"/>
    </row>
    <row r="62" spans="1:13" x14ac:dyDescent="0.2">
      <c r="A62" s="6"/>
      <c r="B62" s="12"/>
      <c r="C62" s="33"/>
      <c r="D62" s="33"/>
      <c r="E62" s="42"/>
      <c r="F62" s="42"/>
      <c r="G62" s="42"/>
      <c r="H62" s="42"/>
      <c r="I62" s="42"/>
      <c r="J62" s="42"/>
      <c r="K62" s="42"/>
      <c r="L62" s="42"/>
      <c r="M62" s="12"/>
    </row>
    <row r="63" spans="1:13" x14ac:dyDescent="0.2">
      <c r="A63" s="6"/>
      <c r="B63" s="28" t="s">
        <v>14</v>
      </c>
      <c r="C63" s="33"/>
      <c r="D63" s="33"/>
      <c r="E63" s="42"/>
      <c r="F63" s="42"/>
      <c r="G63" s="42"/>
      <c r="H63" s="42"/>
      <c r="I63" s="42"/>
      <c r="J63" s="42"/>
      <c r="K63" s="42"/>
      <c r="L63" s="42"/>
      <c r="M63" s="12"/>
    </row>
    <row r="64" spans="1:13" x14ac:dyDescent="0.2">
      <c r="A64" s="6"/>
      <c r="B64" s="12" t="s">
        <v>79</v>
      </c>
      <c r="C64" s="33">
        <v>27744</v>
      </c>
      <c r="D64" s="36">
        <v>27744</v>
      </c>
      <c r="E64" s="78">
        <v>0</v>
      </c>
      <c r="F64" s="42">
        <v>22165</v>
      </c>
      <c r="G64" s="42">
        <v>22165</v>
      </c>
      <c r="H64" s="42">
        <v>25447</v>
      </c>
      <c r="I64" s="42">
        <v>3282</v>
      </c>
      <c r="J64" s="42">
        <v>5579</v>
      </c>
      <c r="K64" s="42">
        <v>80</v>
      </c>
      <c r="L64" s="36">
        <v>27744</v>
      </c>
      <c r="M64" s="28"/>
    </row>
    <row r="65" spans="1:13" x14ac:dyDescent="0.2">
      <c r="A65" s="6"/>
      <c r="B65" s="35" t="s">
        <v>105</v>
      </c>
      <c r="C65" s="33">
        <v>1294</v>
      </c>
      <c r="D65" s="33">
        <v>1294</v>
      </c>
      <c r="E65" s="78">
        <v>0</v>
      </c>
      <c r="F65" s="42">
        <v>1016</v>
      </c>
      <c r="G65" s="42">
        <v>1016</v>
      </c>
      <c r="H65" s="42">
        <v>1294</v>
      </c>
      <c r="I65" s="42">
        <v>278</v>
      </c>
      <c r="J65" s="42">
        <v>278</v>
      </c>
      <c r="K65" s="42">
        <v>79</v>
      </c>
      <c r="L65" s="33">
        <v>1294</v>
      </c>
      <c r="M65" s="28"/>
    </row>
    <row r="66" spans="1:13" x14ac:dyDescent="0.2">
      <c r="A66" s="6"/>
      <c r="B66" s="35" t="s">
        <v>80</v>
      </c>
      <c r="C66" s="33">
        <v>14075</v>
      </c>
      <c r="D66" s="33">
        <v>14075</v>
      </c>
      <c r="E66" s="78">
        <v>0</v>
      </c>
      <c r="F66" s="42">
        <v>8657</v>
      </c>
      <c r="G66" s="42">
        <v>8657</v>
      </c>
      <c r="H66" s="42">
        <v>13135</v>
      </c>
      <c r="I66" s="42">
        <v>4478</v>
      </c>
      <c r="J66" s="42">
        <v>5418</v>
      </c>
      <c r="K66" s="42">
        <v>62</v>
      </c>
      <c r="L66" s="33">
        <v>14075</v>
      </c>
      <c r="M66" s="28"/>
    </row>
    <row r="67" spans="1:13" x14ac:dyDescent="0.2">
      <c r="A67" s="6"/>
      <c r="B67" s="35" t="s">
        <v>81</v>
      </c>
      <c r="C67" s="33">
        <v>700</v>
      </c>
      <c r="D67" s="33">
        <v>700</v>
      </c>
      <c r="E67" s="78">
        <v>0</v>
      </c>
      <c r="F67" s="42">
        <v>0</v>
      </c>
      <c r="G67" s="42">
        <v>0</v>
      </c>
      <c r="H67" s="42">
        <v>700</v>
      </c>
      <c r="I67" s="42">
        <v>700</v>
      </c>
      <c r="J67" s="42">
        <v>700</v>
      </c>
      <c r="K67" s="42">
        <v>0</v>
      </c>
      <c r="L67" s="33">
        <v>0</v>
      </c>
      <c r="M67" s="28"/>
    </row>
    <row r="68" spans="1:13" x14ac:dyDescent="0.2">
      <c r="A68" s="6"/>
      <c r="B68" s="35" t="s">
        <v>86</v>
      </c>
      <c r="C68" s="33">
        <v>3677</v>
      </c>
      <c r="D68" s="33">
        <v>3677</v>
      </c>
      <c r="E68" s="78">
        <v>0</v>
      </c>
      <c r="F68" s="42">
        <v>2268</v>
      </c>
      <c r="G68" s="42">
        <v>2268</v>
      </c>
      <c r="H68" s="42">
        <v>3420</v>
      </c>
      <c r="I68" s="42">
        <v>1152</v>
      </c>
      <c r="J68" s="42">
        <v>1409</v>
      </c>
      <c r="K68" s="42">
        <v>62</v>
      </c>
      <c r="L68" s="33">
        <v>3677</v>
      </c>
      <c r="M68" s="28"/>
    </row>
    <row r="69" spans="1:13" x14ac:dyDescent="0.2">
      <c r="A69" s="6"/>
      <c r="B69" s="35" t="s">
        <v>82</v>
      </c>
      <c r="C69" s="36">
        <v>16093</v>
      </c>
      <c r="D69" s="36">
        <v>16093</v>
      </c>
      <c r="E69" s="78">
        <v>0</v>
      </c>
      <c r="F69" s="42">
        <v>15703</v>
      </c>
      <c r="G69" s="42">
        <v>15703</v>
      </c>
      <c r="H69" s="42">
        <v>14203</v>
      </c>
      <c r="I69" s="42">
        <v>-1500</v>
      </c>
      <c r="J69" s="42">
        <v>390</v>
      </c>
      <c r="K69" s="42">
        <v>98</v>
      </c>
      <c r="L69" s="36">
        <v>16093</v>
      </c>
      <c r="M69" s="38"/>
    </row>
    <row r="70" spans="1:13" x14ac:dyDescent="0.2">
      <c r="A70" s="6"/>
      <c r="B70" s="35" t="s">
        <v>91</v>
      </c>
      <c r="C70" s="36">
        <v>19337</v>
      </c>
      <c r="D70" s="36">
        <v>19337</v>
      </c>
      <c r="E70" s="78">
        <v>0</v>
      </c>
      <c r="F70" s="69">
        <v>24815</v>
      </c>
      <c r="G70" s="42">
        <v>24815</v>
      </c>
      <c r="H70" s="42">
        <v>18462</v>
      </c>
      <c r="I70" s="42">
        <v>-6353</v>
      </c>
      <c r="J70" s="42">
        <v>-5478</v>
      </c>
      <c r="K70" s="42">
        <v>128</v>
      </c>
      <c r="L70" s="37">
        <v>24815</v>
      </c>
      <c r="M70" s="35" t="s">
        <v>152</v>
      </c>
    </row>
    <row r="71" spans="1:13" x14ac:dyDescent="0.2">
      <c r="A71" s="6"/>
      <c r="B71" s="35" t="s">
        <v>83</v>
      </c>
      <c r="C71" s="36">
        <v>45675</v>
      </c>
      <c r="D71" s="36">
        <v>45675</v>
      </c>
      <c r="E71" s="78">
        <v>0</v>
      </c>
      <c r="F71" s="69">
        <v>43778</v>
      </c>
      <c r="G71" s="42">
        <v>43778</v>
      </c>
      <c r="H71" s="42">
        <v>41925</v>
      </c>
      <c r="I71" s="42">
        <v>-1853</v>
      </c>
      <c r="J71" s="42">
        <v>1897</v>
      </c>
      <c r="K71" s="42">
        <v>96</v>
      </c>
      <c r="L71" s="37">
        <v>48780</v>
      </c>
      <c r="M71" s="77" t="s">
        <v>132</v>
      </c>
    </row>
    <row r="72" spans="1:13" x14ac:dyDescent="0.2">
      <c r="A72" s="6"/>
      <c r="B72" s="35" t="s">
        <v>84</v>
      </c>
      <c r="C72" s="33">
        <v>7756</v>
      </c>
      <c r="D72" s="33">
        <v>7756</v>
      </c>
      <c r="E72" s="78">
        <v>0</v>
      </c>
      <c r="F72" s="42">
        <v>6516</v>
      </c>
      <c r="G72" s="42">
        <v>6516</v>
      </c>
      <c r="H72" s="42">
        <v>7331</v>
      </c>
      <c r="I72" s="42">
        <v>815</v>
      </c>
      <c r="J72" s="42">
        <v>1240</v>
      </c>
      <c r="K72" s="42">
        <v>84</v>
      </c>
      <c r="L72" s="33">
        <v>7756</v>
      </c>
      <c r="M72" s="12"/>
    </row>
    <row r="73" spans="1:13" x14ac:dyDescent="0.2">
      <c r="A73" s="6"/>
      <c r="B73" s="35" t="s">
        <v>85</v>
      </c>
      <c r="C73" s="33">
        <v>24788</v>
      </c>
      <c r="D73" s="33">
        <v>24788</v>
      </c>
      <c r="E73" s="78">
        <v>0</v>
      </c>
      <c r="F73" s="42">
        <v>24717</v>
      </c>
      <c r="G73" s="42">
        <v>24717</v>
      </c>
      <c r="H73" s="42">
        <v>24370</v>
      </c>
      <c r="I73" s="42">
        <v>-347</v>
      </c>
      <c r="J73" s="42">
        <v>71</v>
      </c>
      <c r="K73" s="42">
        <v>100</v>
      </c>
      <c r="L73" s="33">
        <v>24788</v>
      </c>
      <c r="M73" s="12"/>
    </row>
    <row r="74" spans="1:13" x14ac:dyDescent="0.2">
      <c r="A74" s="6"/>
      <c r="B74" s="12" t="s">
        <v>104</v>
      </c>
      <c r="C74" s="33">
        <v>3402</v>
      </c>
      <c r="D74" s="33">
        <v>3402</v>
      </c>
      <c r="E74" s="78">
        <v>0</v>
      </c>
      <c r="F74" s="42">
        <v>3564</v>
      </c>
      <c r="G74" s="42">
        <v>3564</v>
      </c>
      <c r="H74" s="42">
        <v>3402</v>
      </c>
      <c r="I74" s="42">
        <v>-162</v>
      </c>
      <c r="J74" s="42">
        <v>-162</v>
      </c>
      <c r="K74" s="42">
        <v>105</v>
      </c>
      <c r="L74" s="34">
        <v>3564</v>
      </c>
      <c r="M74" s="38"/>
    </row>
    <row r="75" spans="1:13" x14ac:dyDescent="0.2">
      <c r="A75" s="6"/>
      <c r="B75" s="35" t="s">
        <v>100</v>
      </c>
      <c r="C75" s="33">
        <v>0</v>
      </c>
      <c r="D75" s="33">
        <v>0</v>
      </c>
      <c r="E75" s="78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3">
        <v>0</v>
      </c>
      <c r="M75" s="12"/>
    </row>
    <row r="76" spans="1:13" x14ac:dyDescent="0.2">
      <c r="A76" s="6"/>
      <c r="B76" s="35" t="s">
        <v>106</v>
      </c>
      <c r="C76" s="33">
        <v>0</v>
      </c>
      <c r="D76" s="33">
        <v>0</v>
      </c>
      <c r="E76" s="78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3">
        <v>0</v>
      </c>
      <c r="M76" s="28"/>
    </row>
    <row r="77" spans="1:13" x14ac:dyDescent="0.2">
      <c r="A77" s="6"/>
      <c r="B77" s="43" t="s">
        <v>15</v>
      </c>
      <c r="C77" s="40">
        <f t="shared" ref="C77:L77" si="4">SUM(C64:C76)</f>
        <v>164541</v>
      </c>
      <c r="D77" s="40">
        <f t="shared" si="4"/>
        <v>164541</v>
      </c>
      <c r="E77" s="40">
        <f t="shared" si="4"/>
        <v>0</v>
      </c>
      <c r="F77" s="40">
        <f t="shared" si="4"/>
        <v>153199</v>
      </c>
      <c r="G77" s="40">
        <f t="shared" si="4"/>
        <v>153199</v>
      </c>
      <c r="H77" s="40">
        <f t="shared" si="4"/>
        <v>153689</v>
      </c>
      <c r="I77" s="40">
        <f t="shared" si="4"/>
        <v>490</v>
      </c>
      <c r="J77" s="40">
        <f t="shared" si="4"/>
        <v>11342</v>
      </c>
      <c r="K77" s="40">
        <v>93</v>
      </c>
      <c r="L77" s="40">
        <f t="shared" si="4"/>
        <v>172586</v>
      </c>
      <c r="M77" s="12"/>
    </row>
    <row r="78" spans="1:13" x14ac:dyDescent="0.2">
      <c r="A78" s="6"/>
      <c r="B78" s="38"/>
      <c r="C78" s="33"/>
      <c r="D78" s="33"/>
      <c r="E78" s="42"/>
      <c r="F78" s="42"/>
      <c r="G78" s="42"/>
      <c r="H78" s="42"/>
      <c r="I78" s="42"/>
      <c r="J78" s="42"/>
      <c r="K78" s="42"/>
      <c r="L78" s="42"/>
      <c r="M78" s="12"/>
    </row>
    <row r="79" spans="1:13" ht="13.5" thickBot="1" x14ac:dyDescent="0.25">
      <c r="A79" s="6"/>
      <c r="B79" s="56" t="s">
        <v>34</v>
      </c>
      <c r="C79" s="44">
        <f t="shared" ref="C79:J79" si="5">C52+C61+C77</f>
        <v>1132685</v>
      </c>
      <c r="D79" s="44">
        <f t="shared" si="5"/>
        <v>1132685</v>
      </c>
      <c r="E79" s="44">
        <f t="shared" si="5"/>
        <v>0</v>
      </c>
      <c r="F79" s="44">
        <f t="shared" si="5"/>
        <v>1019437</v>
      </c>
      <c r="G79" s="44">
        <f t="shared" si="5"/>
        <v>1019437</v>
      </c>
      <c r="H79" s="44">
        <f t="shared" si="5"/>
        <v>1043615</v>
      </c>
      <c r="I79" s="44">
        <f t="shared" si="5"/>
        <v>24178</v>
      </c>
      <c r="J79" s="44">
        <f t="shared" si="5"/>
        <v>113248</v>
      </c>
      <c r="K79" s="44">
        <v>90</v>
      </c>
      <c r="L79" s="44">
        <f>L52+L61+L77</f>
        <v>1118128.27</v>
      </c>
      <c r="M79" s="12"/>
    </row>
    <row r="80" spans="1:13" x14ac:dyDescent="0.2">
      <c r="A80" s="6"/>
      <c r="B80" s="28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12"/>
    </row>
    <row r="81" spans="1:13" x14ac:dyDescent="0.2">
      <c r="A81" s="6"/>
      <c r="B81" s="28"/>
      <c r="C81" s="33"/>
      <c r="D81" s="33"/>
      <c r="E81" s="42"/>
      <c r="F81" s="42"/>
      <c r="G81" s="42"/>
      <c r="H81" s="42"/>
      <c r="I81" s="42"/>
      <c r="J81" s="42"/>
      <c r="K81" s="42"/>
      <c r="L81" s="42"/>
      <c r="M81" s="12"/>
    </row>
    <row r="82" spans="1:13" x14ac:dyDescent="0.2">
      <c r="A82" s="6"/>
      <c r="B82" s="28" t="s">
        <v>31</v>
      </c>
      <c r="C82" s="33"/>
      <c r="D82" s="33"/>
      <c r="E82" s="42"/>
      <c r="F82" s="42"/>
      <c r="G82" s="42"/>
      <c r="H82" s="42"/>
      <c r="I82" s="42"/>
      <c r="J82" s="42"/>
      <c r="K82" s="42"/>
      <c r="L82" s="42"/>
      <c r="M82" s="12"/>
    </row>
    <row r="83" spans="1:13" x14ac:dyDescent="0.2">
      <c r="A83" s="6"/>
      <c r="B83" s="35" t="s">
        <v>21</v>
      </c>
      <c r="C83" s="33">
        <v>0</v>
      </c>
      <c r="D83" s="33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12"/>
    </row>
    <row r="84" spans="1:13" x14ac:dyDescent="0.2">
      <c r="A84" s="6"/>
      <c r="B84" s="35" t="s">
        <v>27</v>
      </c>
      <c r="C84" s="33">
        <v>0</v>
      </c>
      <c r="D84" s="33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12"/>
    </row>
    <row r="85" spans="1:13" x14ac:dyDescent="0.2">
      <c r="A85" s="6"/>
      <c r="B85" s="35"/>
      <c r="C85" s="33"/>
      <c r="D85" s="33"/>
      <c r="E85" s="42"/>
      <c r="F85" s="42"/>
      <c r="G85" s="42"/>
      <c r="H85" s="42"/>
      <c r="I85" s="42"/>
      <c r="J85" s="42"/>
      <c r="K85" s="42"/>
      <c r="L85" s="42"/>
      <c r="M85" s="12"/>
    </row>
    <row r="86" spans="1:13" ht="13.5" thickBot="1" x14ac:dyDescent="0.25">
      <c r="A86" s="6"/>
      <c r="B86" s="57" t="s">
        <v>26</v>
      </c>
      <c r="C86" s="44">
        <f>C79+C83+C84</f>
        <v>1132685</v>
      </c>
      <c r="D86" s="44">
        <f t="shared" ref="D86:L86" si="6">D79+D83+D84</f>
        <v>1132685</v>
      </c>
      <c r="E86" s="44">
        <f t="shared" si="6"/>
        <v>0</v>
      </c>
      <c r="F86" s="44">
        <f t="shared" si="6"/>
        <v>1019437</v>
      </c>
      <c r="G86" s="44">
        <f t="shared" si="6"/>
        <v>1019437</v>
      </c>
      <c r="H86" s="44">
        <f t="shared" si="6"/>
        <v>1043615</v>
      </c>
      <c r="I86" s="44">
        <f t="shared" si="6"/>
        <v>24178</v>
      </c>
      <c r="J86" s="44">
        <f t="shared" si="6"/>
        <v>113248</v>
      </c>
      <c r="K86" s="44">
        <f t="shared" si="6"/>
        <v>90</v>
      </c>
      <c r="L86" s="44">
        <f t="shared" si="6"/>
        <v>1118128.27</v>
      </c>
      <c r="M86" s="12"/>
    </row>
    <row r="87" spans="1:13" x14ac:dyDescent="0.2">
      <c r="A87" s="6"/>
      <c r="B87" s="38"/>
      <c r="C87" s="41"/>
      <c r="D87" s="42"/>
      <c r="E87" s="42"/>
      <c r="F87" s="42"/>
      <c r="G87" s="42"/>
      <c r="H87" s="42"/>
      <c r="I87" s="42"/>
      <c r="J87" s="42"/>
      <c r="K87" s="42"/>
      <c r="L87" s="42"/>
      <c r="M87" s="12"/>
    </row>
    <row r="88" spans="1:13" x14ac:dyDescent="0.2">
      <c r="A88" s="6"/>
      <c r="B88" s="38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12"/>
    </row>
    <row r="89" spans="1:13" x14ac:dyDescent="0.2">
      <c r="A89" s="6"/>
      <c r="B89" s="45" t="s">
        <v>43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12"/>
    </row>
    <row r="90" spans="1:13" ht="7.5" customHeight="1" x14ac:dyDescent="0.2">
      <c r="A90" s="6"/>
      <c r="B90" s="38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12"/>
    </row>
    <row r="91" spans="1:13" x14ac:dyDescent="0.2">
      <c r="A91" s="6"/>
      <c r="B91" s="12" t="s">
        <v>68</v>
      </c>
      <c r="C91" s="33">
        <f>C38-C79-C9-C10-C8</f>
        <v>-57597.000000000007</v>
      </c>
      <c r="D91" s="33">
        <f>D38-D79-D9-D10-D8</f>
        <v>-7898.9099999999307</v>
      </c>
      <c r="E91" s="33"/>
      <c r="F91" s="33"/>
      <c r="G91" s="33"/>
      <c r="H91" s="33"/>
      <c r="I91" s="33"/>
      <c r="J91" s="33"/>
      <c r="K91" s="33"/>
      <c r="L91" s="33">
        <f>L38-L79-L9-L10-L8</f>
        <v>7118.6000000000786</v>
      </c>
      <c r="M91" s="12"/>
    </row>
    <row r="92" spans="1:13" ht="6" customHeight="1" x14ac:dyDescent="0.2">
      <c r="A92" s="6"/>
      <c r="B92" s="1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12"/>
    </row>
    <row r="93" spans="1:13" x14ac:dyDescent="0.2">
      <c r="A93" s="6"/>
      <c r="B93" s="12" t="s">
        <v>124</v>
      </c>
      <c r="C93" s="33">
        <f>C8</f>
        <v>20000</v>
      </c>
      <c r="D93" s="33">
        <f>D8</f>
        <v>20000</v>
      </c>
      <c r="E93" s="33"/>
      <c r="F93" s="33"/>
      <c r="G93" s="33"/>
      <c r="H93" s="33"/>
      <c r="I93" s="33"/>
      <c r="J93" s="33"/>
      <c r="K93" s="33"/>
      <c r="L93" s="33">
        <f>L8</f>
        <v>20000</v>
      </c>
      <c r="M93" s="12"/>
    </row>
    <row r="94" spans="1:13" ht="6" customHeight="1" x14ac:dyDescent="0.2">
      <c r="A94" s="6"/>
      <c r="B94" s="1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12"/>
    </row>
    <row r="95" spans="1:13" x14ac:dyDescent="0.2">
      <c r="A95" s="6"/>
      <c r="B95" s="12" t="s">
        <v>46</v>
      </c>
      <c r="C95" s="33">
        <f>C10</f>
        <v>93653.22</v>
      </c>
      <c r="D95" s="33">
        <f>D10</f>
        <v>93653.22</v>
      </c>
      <c r="E95" s="33"/>
      <c r="F95" s="33"/>
      <c r="G95" s="33"/>
      <c r="H95" s="33"/>
      <c r="I95" s="33"/>
      <c r="J95" s="33"/>
      <c r="K95" s="33"/>
      <c r="L95" s="33">
        <f>L10</f>
        <v>93653.22</v>
      </c>
      <c r="M95" s="12"/>
    </row>
    <row r="96" spans="1:13" ht="6" customHeight="1" x14ac:dyDescent="0.2">
      <c r="A96" s="6"/>
      <c r="B96" s="1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12"/>
    </row>
    <row r="97" spans="1:13" ht="12.75" customHeight="1" x14ac:dyDescent="0.2">
      <c r="A97" s="6"/>
      <c r="B97" s="12" t="s">
        <v>47</v>
      </c>
      <c r="C97" s="33">
        <f>C9</f>
        <v>14647.019999999999</v>
      </c>
      <c r="D97" s="33">
        <f>D9</f>
        <v>14647.019999999999</v>
      </c>
      <c r="E97" s="33"/>
      <c r="F97" s="33"/>
      <c r="G97" s="33"/>
      <c r="H97" s="33"/>
      <c r="I97" s="33"/>
      <c r="J97" s="33"/>
      <c r="K97" s="33"/>
      <c r="L97" s="33">
        <f>L9</f>
        <v>14647.019999999999</v>
      </c>
      <c r="M97" s="12"/>
    </row>
    <row r="98" spans="1:13" ht="6" customHeight="1" x14ac:dyDescent="0.2">
      <c r="A98" s="6"/>
      <c r="B98" s="1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12"/>
    </row>
    <row r="99" spans="1:13" ht="13.5" thickBot="1" x14ac:dyDescent="0.25">
      <c r="A99" s="6"/>
      <c r="B99" s="12" t="s">
        <v>40</v>
      </c>
      <c r="C99" s="46">
        <f>SUM(C91:C97)</f>
        <v>70703.239999999991</v>
      </c>
      <c r="D99" s="46">
        <f>SUM(D91:D97)</f>
        <v>120401.33000000007</v>
      </c>
      <c r="E99" s="33"/>
      <c r="F99" s="33"/>
      <c r="G99" s="33"/>
      <c r="H99" s="33"/>
      <c r="I99" s="33"/>
      <c r="J99" s="33"/>
      <c r="K99" s="33"/>
      <c r="L99" s="46">
        <f>SUM(L91:L97)</f>
        <v>135418.84000000008</v>
      </c>
      <c r="M99" s="12"/>
    </row>
    <row r="100" spans="1:13" ht="13.5" thickTop="1" x14ac:dyDescent="0.2">
      <c r="A100" s="6"/>
      <c r="B100" s="12"/>
      <c r="C100" s="41"/>
      <c r="D100" s="41"/>
      <c r="E100" s="33"/>
      <c r="F100" s="33"/>
      <c r="G100" s="33"/>
      <c r="H100" s="33"/>
      <c r="I100" s="33"/>
      <c r="J100" s="33"/>
      <c r="K100" s="33"/>
      <c r="L100" s="41"/>
      <c r="M100" s="12"/>
    </row>
    <row r="101" spans="1:13" x14ac:dyDescent="0.2">
      <c r="A101" s="6"/>
      <c r="B101" s="12"/>
      <c r="C101" s="41"/>
      <c r="D101" s="41"/>
      <c r="E101" s="33"/>
      <c r="F101" s="33"/>
      <c r="G101" s="47"/>
      <c r="H101" s="33"/>
      <c r="I101" s="33"/>
      <c r="J101" s="33"/>
      <c r="K101" s="33"/>
      <c r="L101" s="41"/>
      <c r="M101" s="12"/>
    </row>
    <row r="102" spans="1:13" x14ac:dyDescent="0.2">
      <c r="A102" s="6"/>
      <c r="B102" s="12"/>
      <c r="C102" s="41"/>
      <c r="D102" s="41"/>
      <c r="E102" s="41"/>
      <c r="F102" s="41"/>
      <c r="G102" s="33"/>
      <c r="H102" s="41"/>
      <c r="I102" s="41"/>
      <c r="J102" s="41"/>
      <c r="K102" s="41"/>
      <c r="L102" s="41"/>
      <c r="M102" s="12"/>
    </row>
    <row r="103" spans="1:13" x14ac:dyDescent="0.2">
      <c r="A103" s="6"/>
      <c r="B103" s="48" t="s">
        <v>23</v>
      </c>
      <c r="C103" s="49"/>
      <c r="D103" s="49"/>
      <c r="E103" s="49"/>
      <c r="F103" s="49"/>
      <c r="G103" s="49"/>
      <c r="H103" s="49"/>
      <c r="I103" s="49"/>
      <c r="J103" s="49"/>
      <c r="K103" s="50"/>
      <c r="L103" s="49"/>
      <c r="M103" s="51"/>
    </row>
    <row r="104" spans="1:13" ht="12.75" customHeight="1" x14ac:dyDescent="0.2">
      <c r="A104" s="6"/>
      <c r="B104" s="38" t="s">
        <v>117</v>
      </c>
      <c r="C104" s="36"/>
      <c r="D104" s="36"/>
      <c r="E104" s="33"/>
      <c r="F104" s="33"/>
      <c r="G104" s="33"/>
      <c r="H104" s="33"/>
      <c r="I104" s="33"/>
      <c r="J104" s="33"/>
      <c r="K104" s="33"/>
      <c r="L104" s="33"/>
      <c r="M104" s="12"/>
    </row>
    <row r="105" spans="1:13" ht="12.75" customHeight="1" x14ac:dyDescent="0.2">
      <c r="A105" s="6"/>
      <c r="B105" s="12" t="s">
        <v>107</v>
      </c>
      <c r="C105" s="33">
        <v>41</v>
      </c>
      <c r="D105" s="34">
        <v>1342.45</v>
      </c>
      <c r="E105" s="33"/>
      <c r="F105" s="33"/>
      <c r="G105" s="33"/>
      <c r="H105" s="33"/>
      <c r="I105" s="52"/>
      <c r="J105" s="41"/>
      <c r="K105" s="33"/>
      <c r="L105" s="34">
        <v>1342.45</v>
      </c>
      <c r="M105" s="12"/>
    </row>
    <row r="106" spans="1:13" ht="12.75" customHeight="1" x14ac:dyDescent="0.2">
      <c r="A106" s="6"/>
      <c r="B106" s="35" t="s">
        <v>122</v>
      </c>
      <c r="C106" s="33">
        <v>6107.4</v>
      </c>
      <c r="D106" s="34">
        <v>6151.5450000000001</v>
      </c>
      <c r="E106" s="33"/>
      <c r="F106" s="33"/>
      <c r="G106" s="33"/>
      <c r="H106" s="33"/>
      <c r="I106" s="33"/>
      <c r="J106" s="33"/>
      <c r="K106" s="33"/>
      <c r="L106" s="34">
        <v>6151.5450000000001</v>
      </c>
      <c r="M106" s="12"/>
    </row>
    <row r="107" spans="1:13" ht="12.75" customHeight="1" x14ac:dyDescent="0.2">
      <c r="A107" s="6"/>
      <c r="B107" s="35" t="s">
        <v>140</v>
      </c>
      <c r="C107" s="33">
        <v>0</v>
      </c>
      <c r="D107" s="34">
        <v>209</v>
      </c>
      <c r="E107" s="33"/>
      <c r="F107" s="33"/>
      <c r="G107" s="33"/>
      <c r="H107" s="33"/>
      <c r="I107" s="33"/>
      <c r="J107" s="33"/>
      <c r="K107" s="33"/>
      <c r="L107" s="34">
        <v>209</v>
      </c>
      <c r="M107" s="12"/>
    </row>
    <row r="108" spans="1:13" ht="12.75" customHeight="1" x14ac:dyDescent="0.2">
      <c r="A108" s="6"/>
      <c r="B108" s="39" t="s">
        <v>29</v>
      </c>
      <c r="C108" s="40">
        <f>SUM(C105+C106+C107)</f>
        <v>6148.4</v>
      </c>
      <c r="D108" s="40">
        <f>SUM(D105:D107)</f>
        <v>7702.9949999999999</v>
      </c>
      <c r="E108" s="53"/>
      <c r="F108" s="53"/>
      <c r="G108" s="53"/>
      <c r="H108" s="53"/>
      <c r="I108" s="53"/>
      <c r="J108" s="53"/>
      <c r="K108" s="53"/>
      <c r="L108" s="40">
        <f>SUM(L105+L106+L107)</f>
        <v>7702.9949999999999</v>
      </c>
      <c r="M108" s="12"/>
    </row>
    <row r="109" spans="1:13" x14ac:dyDescent="0.2">
      <c r="A109" s="6"/>
      <c r="B109" s="1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12"/>
    </row>
    <row r="110" spans="1:13" ht="12.75" customHeight="1" x14ac:dyDescent="0.2">
      <c r="A110" s="6"/>
      <c r="B110" s="38" t="s">
        <v>67</v>
      </c>
      <c r="C110" s="42"/>
      <c r="D110" s="42"/>
      <c r="E110" s="42"/>
      <c r="F110" s="42"/>
      <c r="G110" s="42"/>
      <c r="H110" s="42"/>
      <c r="I110" s="42"/>
      <c r="J110" s="42"/>
      <c r="K110" s="42"/>
      <c r="L110" s="36"/>
      <c r="M110" s="12"/>
    </row>
    <row r="111" spans="1:13" ht="12.75" customHeight="1" x14ac:dyDescent="0.2">
      <c r="A111" s="6"/>
      <c r="B111" s="35" t="s">
        <v>71</v>
      </c>
      <c r="C111" s="33">
        <v>0</v>
      </c>
      <c r="D111" s="42">
        <v>0</v>
      </c>
      <c r="E111" s="42"/>
      <c r="F111" s="42"/>
      <c r="G111" s="42"/>
      <c r="H111" s="42"/>
      <c r="I111" s="42"/>
      <c r="J111" s="42"/>
      <c r="K111" s="42"/>
      <c r="L111" s="33">
        <v>0</v>
      </c>
      <c r="M111" s="12"/>
    </row>
    <row r="112" spans="1:13" ht="12.75" customHeight="1" x14ac:dyDescent="0.2">
      <c r="A112" s="6"/>
      <c r="B112" s="35" t="s">
        <v>72</v>
      </c>
      <c r="C112" s="33">
        <v>0</v>
      </c>
      <c r="D112" s="42">
        <v>0</v>
      </c>
      <c r="E112" s="42"/>
      <c r="F112" s="42"/>
      <c r="G112" s="42"/>
      <c r="H112" s="42"/>
      <c r="I112" s="42"/>
      <c r="J112" s="42"/>
      <c r="K112" s="42"/>
      <c r="L112" s="33">
        <v>0</v>
      </c>
      <c r="M112" s="12"/>
    </row>
    <row r="113" spans="1:13" ht="12.75" customHeight="1" x14ac:dyDescent="0.2">
      <c r="A113" s="6"/>
      <c r="B113" s="35" t="s">
        <v>73</v>
      </c>
      <c r="C113" s="33">
        <v>0</v>
      </c>
      <c r="D113" s="42">
        <v>0</v>
      </c>
      <c r="E113" s="42"/>
      <c r="F113" s="42"/>
      <c r="G113" s="42"/>
      <c r="H113" s="42"/>
      <c r="I113" s="42"/>
      <c r="J113" s="42"/>
      <c r="K113" s="42"/>
      <c r="L113" s="11">
        <v>0</v>
      </c>
      <c r="M113" s="28"/>
    </row>
    <row r="114" spans="1:13" ht="12.75" customHeight="1" x14ac:dyDescent="0.2">
      <c r="A114" s="6"/>
      <c r="B114" s="39" t="s">
        <v>35</v>
      </c>
      <c r="C114" s="40">
        <f>SUM(C111:C113)</f>
        <v>0</v>
      </c>
      <c r="D114" s="40">
        <f t="shared" ref="D114:L114" si="7">SUM(D111:D113)</f>
        <v>0</v>
      </c>
      <c r="E114" s="40"/>
      <c r="F114" s="40"/>
      <c r="G114" s="40"/>
      <c r="H114" s="40"/>
      <c r="I114" s="40"/>
      <c r="J114" s="40"/>
      <c r="K114" s="40"/>
      <c r="L114" s="40">
        <f t="shared" si="7"/>
        <v>0</v>
      </c>
      <c r="M114" s="28"/>
    </row>
    <row r="115" spans="1:13" ht="12.75" customHeight="1" x14ac:dyDescent="0.2">
      <c r="A115" s="6"/>
      <c r="B115" s="38"/>
      <c r="C115" s="41"/>
      <c r="D115" s="42"/>
      <c r="E115" s="42"/>
      <c r="F115" s="42"/>
      <c r="G115" s="42"/>
      <c r="H115" s="42"/>
      <c r="I115" s="42"/>
      <c r="J115" s="42"/>
      <c r="K115" s="42"/>
      <c r="L115" s="41"/>
      <c r="M115" s="12"/>
    </row>
    <row r="116" spans="1:13" ht="12.75" customHeight="1" thickBot="1" x14ac:dyDescent="0.25">
      <c r="A116" s="6"/>
      <c r="B116" s="57" t="s">
        <v>108</v>
      </c>
      <c r="C116" s="44">
        <f>SUM(C108+C114)</f>
        <v>6148.4</v>
      </c>
      <c r="D116" s="44">
        <f>SUM(D108+D114)</f>
        <v>7702.9949999999999</v>
      </c>
      <c r="E116" s="58"/>
      <c r="F116" s="58"/>
      <c r="G116" s="58"/>
      <c r="H116" s="58"/>
      <c r="I116" s="58"/>
      <c r="J116" s="58"/>
      <c r="K116" s="58"/>
      <c r="L116" s="44">
        <f>SUM(L108+L114)</f>
        <v>7702.9949999999999</v>
      </c>
      <c r="M116" s="12"/>
    </row>
    <row r="117" spans="1:13" ht="12.75" customHeight="1" x14ac:dyDescent="0.2">
      <c r="A117" s="6"/>
      <c r="B117" s="38"/>
      <c r="C117" s="41"/>
      <c r="D117" s="42"/>
      <c r="E117" s="42"/>
      <c r="F117" s="42"/>
      <c r="G117" s="42"/>
      <c r="H117" s="42"/>
      <c r="I117" s="42"/>
      <c r="J117" s="42"/>
      <c r="K117" s="42"/>
      <c r="L117" s="41"/>
      <c r="M117" s="12"/>
    </row>
    <row r="118" spans="1:13" x14ac:dyDescent="0.2">
      <c r="A118" s="6"/>
      <c r="B118" s="38" t="s">
        <v>88</v>
      </c>
      <c r="C118" s="33"/>
      <c r="D118" s="42"/>
      <c r="E118" s="42"/>
      <c r="F118" s="42"/>
      <c r="G118" s="42"/>
      <c r="H118" s="42"/>
      <c r="I118" s="42"/>
      <c r="J118" s="42"/>
      <c r="K118" s="42"/>
      <c r="L118" s="41"/>
      <c r="M118" s="12"/>
    </row>
    <row r="119" spans="1:13" x14ac:dyDescent="0.2">
      <c r="A119" s="6"/>
      <c r="B119" s="35"/>
      <c r="C119" s="33"/>
      <c r="D119" s="42"/>
      <c r="E119" s="42"/>
      <c r="F119" s="42"/>
      <c r="G119" s="42"/>
      <c r="H119" s="42"/>
      <c r="I119" s="42"/>
      <c r="J119" s="42"/>
      <c r="K119" s="42"/>
      <c r="L119" s="11"/>
      <c r="M119" s="28"/>
    </row>
    <row r="120" spans="1:13" x14ac:dyDescent="0.2">
      <c r="A120" s="6"/>
      <c r="B120" s="54"/>
      <c r="C120" s="33"/>
      <c r="D120" s="42"/>
      <c r="E120" s="42"/>
      <c r="F120" s="42"/>
      <c r="G120" s="42"/>
      <c r="H120" s="42"/>
      <c r="I120" s="42"/>
      <c r="J120" s="42"/>
      <c r="K120" s="42"/>
      <c r="L120" s="33"/>
      <c r="M120" s="12"/>
    </row>
    <row r="121" spans="1:13" x14ac:dyDescent="0.2">
      <c r="A121" s="6"/>
      <c r="B121" s="54"/>
      <c r="C121" s="41"/>
      <c r="D121" s="42"/>
      <c r="E121" s="42"/>
      <c r="F121" s="42"/>
      <c r="G121" s="42"/>
      <c r="H121" s="42"/>
      <c r="I121" s="42"/>
      <c r="J121" s="42"/>
      <c r="K121" s="42"/>
      <c r="L121" s="33"/>
      <c r="M121" s="12"/>
    </row>
    <row r="122" spans="1:13" ht="13.5" thickBot="1" x14ac:dyDescent="0.25">
      <c r="A122" s="6"/>
      <c r="B122" s="57" t="s">
        <v>36</v>
      </c>
      <c r="C122" s="44"/>
      <c r="D122" s="44"/>
      <c r="E122" s="58"/>
      <c r="F122" s="58"/>
      <c r="G122" s="58"/>
      <c r="H122" s="58"/>
      <c r="I122" s="58"/>
      <c r="J122" s="58"/>
      <c r="K122" s="58"/>
      <c r="L122" s="44"/>
      <c r="M122" s="28"/>
    </row>
    <row r="123" spans="1:13" x14ac:dyDescent="0.2">
      <c r="A123" s="6"/>
      <c r="B123" s="38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12"/>
    </row>
    <row r="124" spans="1:13" x14ac:dyDescent="0.2">
      <c r="A124" s="6"/>
      <c r="B124" s="38" t="s">
        <v>77</v>
      </c>
      <c r="C124" s="41"/>
      <c r="D124" s="42"/>
      <c r="E124" s="42"/>
      <c r="F124" s="42"/>
      <c r="G124" s="42"/>
      <c r="H124" s="42"/>
      <c r="I124" s="42"/>
      <c r="J124" s="42"/>
      <c r="K124" s="42"/>
      <c r="L124" s="41"/>
      <c r="M124" s="12"/>
    </row>
    <row r="125" spans="1:13" x14ac:dyDescent="0.2">
      <c r="A125" s="6"/>
      <c r="B125" s="35" t="s">
        <v>27</v>
      </c>
      <c r="C125" s="33">
        <v>0</v>
      </c>
      <c r="D125" s="42">
        <v>0</v>
      </c>
      <c r="E125" s="42"/>
      <c r="F125" s="42"/>
      <c r="G125" s="42"/>
      <c r="H125" s="42"/>
      <c r="I125" s="42"/>
      <c r="J125" s="42"/>
      <c r="K125" s="42"/>
      <c r="L125" s="41">
        <v>0</v>
      </c>
      <c r="M125" s="12"/>
    </row>
    <row r="126" spans="1:13" x14ac:dyDescent="0.2">
      <c r="A126" s="6"/>
      <c r="B126" s="35"/>
      <c r="C126" s="41"/>
      <c r="D126" s="42"/>
      <c r="E126" s="42"/>
      <c r="F126" s="42"/>
      <c r="G126" s="42"/>
      <c r="H126" s="42"/>
      <c r="I126" s="42"/>
      <c r="J126" s="42"/>
      <c r="K126" s="42"/>
      <c r="L126" s="41"/>
      <c r="M126" s="12"/>
    </row>
    <row r="127" spans="1:13" ht="13.5" thickBot="1" x14ac:dyDescent="0.25">
      <c r="A127" s="6"/>
      <c r="B127" s="57" t="s">
        <v>26</v>
      </c>
      <c r="C127" s="44">
        <f>C122+C125</f>
        <v>0</v>
      </c>
      <c r="D127" s="44">
        <f t="shared" ref="D127:L127" si="8">D122+D125</f>
        <v>0</v>
      </c>
      <c r="E127" s="44"/>
      <c r="F127" s="44"/>
      <c r="G127" s="44"/>
      <c r="H127" s="44"/>
      <c r="I127" s="44"/>
      <c r="J127" s="44"/>
      <c r="K127" s="44"/>
      <c r="L127" s="44">
        <f t="shared" si="8"/>
        <v>0</v>
      </c>
      <c r="M127" s="12"/>
    </row>
    <row r="128" spans="1:13" x14ac:dyDescent="0.2">
      <c r="A128" s="6"/>
      <c r="B128" s="38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12"/>
    </row>
    <row r="129" spans="1:13" x14ac:dyDescent="0.2">
      <c r="A129" s="6"/>
      <c r="B129" s="12"/>
      <c r="C129" s="41"/>
      <c r="D129" s="41"/>
      <c r="E129" s="33"/>
      <c r="F129" s="33"/>
      <c r="G129" s="33"/>
      <c r="H129" s="33"/>
      <c r="I129" s="33"/>
      <c r="J129" s="33"/>
      <c r="K129" s="33"/>
      <c r="L129" s="41"/>
      <c r="M129" s="12"/>
    </row>
    <row r="130" spans="1:13" x14ac:dyDescent="0.2">
      <c r="A130" s="6"/>
      <c r="B130" s="55" t="s">
        <v>114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12"/>
    </row>
    <row r="131" spans="1:13" ht="7.5" customHeight="1" x14ac:dyDescent="0.2">
      <c r="A131" s="6"/>
      <c r="B131" s="12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12"/>
    </row>
    <row r="132" spans="1:13" x14ac:dyDescent="0.2">
      <c r="A132" s="6"/>
      <c r="B132" s="12" t="s">
        <v>68</v>
      </c>
      <c r="C132" s="33">
        <f>C106+C107-C122</f>
        <v>6107.4</v>
      </c>
      <c r="D132" s="33">
        <f>D106+D107-D122</f>
        <v>6360.5450000000001</v>
      </c>
      <c r="E132" s="33"/>
      <c r="F132" s="33"/>
      <c r="G132" s="33"/>
      <c r="H132" s="33"/>
      <c r="I132" s="33"/>
      <c r="J132" s="33"/>
      <c r="K132" s="33"/>
      <c r="L132" s="33">
        <f>L106+L107-L122</f>
        <v>6360.5450000000001</v>
      </c>
      <c r="M132" s="12"/>
    </row>
    <row r="133" spans="1:13" ht="6" customHeight="1" x14ac:dyDescent="0.2">
      <c r="A133" s="6"/>
      <c r="B133" s="1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12"/>
    </row>
    <row r="134" spans="1:13" ht="12.75" customHeight="1" x14ac:dyDescent="0.2">
      <c r="A134" s="6"/>
      <c r="B134" s="12" t="s">
        <v>78</v>
      </c>
      <c r="C134" s="33">
        <f>C105</f>
        <v>41</v>
      </c>
      <c r="D134" s="33">
        <f>D105</f>
        <v>1342.45</v>
      </c>
      <c r="E134" s="33"/>
      <c r="F134" s="33"/>
      <c r="G134" s="33"/>
      <c r="H134" s="33"/>
      <c r="I134" s="33"/>
      <c r="J134" s="33"/>
      <c r="K134" s="33"/>
      <c r="L134" s="33">
        <f t="shared" ref="L134" si="9">L105</f>
        <v>1342.45</v>
      </c>
      <c r="M134" s="12"/>
    </row>
    <row r="135" spans="1:13" ht="6" customHeight="1" x14ac:dyDescent="0.2">
      <c r="A135" s="6"/>
      <c r="B135" s="1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12"/>
    </row>
    <row r="136" spans="1:13" ht="13.5" thickBot="1" x14ac:dyDescent="0.25">
      <c r="A136" s="6"/>
      <c r="B136" s="12" t="s">
        <v>112</v>
      </c>
      <c r="C136" s="46">
        <f>SUM(C132:C134)</f>
        <v>6148.4</v>
      </c>
      <c r="D136" s="46">
        <f>SUM(D132:D134)</f>
        <v>7702.9949999999999</v>
      </c>
      <c r="E136" s="33"/>
      <c r="F136" s="33"/>
      <c r="G136" s="33"/>
      <c r="H136" s="33"/>
      <c r="I136" s="33"/>
      <c r="J136" s="33"/>
      <c r="K136" s="33"/>
      <c r="L136" s="46">
        <f>SUM(L132:L134)</f>
        <v>7702.9949999999999</v>
      </c>
      <c r="M136" s="12"/>
    </row>
    <row r="137" spans="1:13" ht="13.5" thickTop="1" x14ac:dyDescent="0.2">
      <c r="A137" s="6"/>
      <c r="B137" s="7"/>
    </row>
    <row r="138" spans="1:13" x14ac:dyDescent="0.2">
      <c r="A138" s="6"/>
      <c r="B138" s="7"/>
    </row>
    <row r="139" spans="1:13" x14ac:dyDescent="0.2">
      <c r="A139" s="6"/>
      <c r="B139" s="6"/>
    </row>
    <row r="140" spans="1:13" ht="13.5" thickBot="1" x14ac:dyDescent="0.25">
      <c r="A140" s="6"/>
      <c r="B140" s="6"/>
    </row>
    <row r="141" spans="1:13" x14ac:dyDescent="0.2">
      <c r="A141" s="6"/>
      <c r="B141" s="13"/>
      <c r="C141" s="14"/>
      <c r="D141" s="15"/>
      <c r="E141" s="15"/>
      <c r="F141" s="15"/>
      <c r="G141" s="15"/>
      <c r="H141" s="15"/>
      <c r="I141" s="15"/>
      <c r="J141" s="15"/>
      <c r="K141" s="63"/>
    </row>
    <row r="142" spans="1:13" ht="15.75" x14ac:dyDescent="0.25">
      <c r="A142" s="6"/>
      <c r="B142" s="59" t="s">
        <v>55</v>
      </c>
      <c r="K142" s="64"/>
    </row>
    <row r="143" spans="1:13" x14ac:dyDescent="0.2">
      <c r="A143" s="6"/>
      <c r="B143" s="16"/>
      <c r="K143" s="64"/>
    </row>
    <row r="144" spans="1:13" x14ac:dyDescent="0.2">
      <c r="A144" s="6"/>
      <c r="B144" s="60" t="s">
        <v>118</v>
      </c>
      <c r="K144" s="64"/>
    </row>
    <row r="145" spans="1:11" x14ac:dyDescent="0.2">
      <c r="A145" s="6"/>
      <c r="B145" s="60" t="s">
        <v>56</v>
      </c>
      <c r="K145" s="64"/>
    </row>
    <row r="146" spans="1:11" x14ac:dyDescent="0.2">
      <c r="A146" s="6"/>
      <c r="B146" s="16" t="s">
        <v>51</v>
      </c>
      <c r="D146" s="17">
        <v>984277.87</v>
      </c>
      <c r="K146" s="64"/>
    </row>
    <row r="147" spans="1:11" x14ac:dyDescent="0.2">
      <c r="A147" s="6"/>
      <c r="B147" s="16" t="s">
        <v>76</v>
      </c>
      <c r="D147" s="18">
        <f>F86-F36</f>
        <v>984275</v>
      </c>
      <c r="E147" s="9" t="s">
        <v>63</v>
      </c>
      <c r="F147" s="9" t="s">
        <v>42</v>
      </c>
      <c r="K147" s="64"/>
    </row>
    <row r="148" spans="1:11" ht="13.5" thickBot="1" x14ac:dyDescent="0.25">
      <c r="A148" s="6"/>
      <c r="B148" s="16" t="s">
        <v>48</v>
      </c>
      <c r="D148" s="19">
        <f>D146-D147</f>
        <v>2.8699999999953434</v>
      </c>
      <c r="K148" s="64"/>
    </row>
    <row r="149" spans="1:11" ht="13.5" thickTop="1" x14ac:dyDescent="0.2">
      <c r="A149" s="6"/>
      <c r="B149" s="16"/>
      <c r="D149" s="6"/>
      <c r="K149" s="64"/>
    </row>
    <row r="150" spans="1:11" x14ac:dyDescent="0.2">
      <c r="A150" s="6"/>
      <c r="B150" s="61" t="s">
        <v>58</v>
      </c>
      <c r="D150" s="20">
        <v>1217158.58</v>
      </c>
      <c r="E150" s="9" t="s">
        <v>63</v>
      </c>
      <c r="F150" s="9" t="s">
        <v>44</v>
      </c>
      <c r="K150" s="64"/>
    </row>
    <row r="151" spans="1:11" x14ac:dyDescent="0.2">
      <c r="A151" s="6"/>
      <c r="B151" s="61" t="s">
        <v>45</v>
      </c>
      <c r="D151" s="68">
        <f>D24</f>
        <v>1217159.33</v>
      </c>
      <c r="E151" s="9" t="s">
        <v>63</v>
      </c>
      <c r="F151" s="9" t="s">
        <v>42</v>
      </c>
      <c r="K151" s="64"/>
    </row>
    <row r="152" spans="1:11" ht="13.5" thickBot="1" x14ac:dyDescent="0.25">
      <c r="A152" s="6"/>
      <c r="B152" s="16" t="s">
        <v>48</v>
      </c>
      <c r="D152" s="19">
        <f>D150-D151</f>
        <v>-0.75</v>
      </c>
      <c r="E152" s="10"/>
      <c r="K152" s="64"/>
    </row>
    <row r="153" spans="1:11" ht="15.75" customHeight="1" thickTop="1" x14ac:dyDescent="0.2">
      <c r="A153" s="6"/>
      <c r="B153" s="16"/>
      <c r="D153" s="21"/>
      <c r="E153" s="10"/>
      <c r="K153" s="64"/>
    </row>
    <row r="154" spans="1:11" ht="25.5" x14ac:dyDescent="0.2">
      <c r="A154" s="6"/>
      <c r="B154" s="62" t="s">
        <v>59</v>
      </c>
      <c r="D154" s="8" t="s">
        <v>16</v>
      </c>
      <c r="E154" s="8" t="s">
        <v>0</v>
      </c>
      <c r="F154" s="8" t="s">
        <v>53</v>
      </c>
      <c r="K154" s="64"/>
    </row>
    <row r="155" spans="1:11" x14ac:dyDescent="0.2">
      <c r="A155" s="6"/>
      <c r="B155" s="61" t="s">
        <v>57</v>
      </c>
      <c r="D155" s="18">
        <f>C38</f>
        <v>1203388.24</v>
      </c>
      <c r="E155" s="18">
        <f>D38</f>
        <v>1253086.33</v>
      </c>
      <c r="F155" s="18">
        <f>L38</f>
        <v>1253547.1100000001</v>
      </c>
      <c r="G155" s="9" t="s">
        <v>62</v>
      </c>
      <c r="H155" s="9" t="s">
        <v>42</v>
      </c>
      <c r="K155" s="64"/>
    </row>
    <row r="156" spans="1:11" x14ac:dyDescent="0.2">
      <c r="A156" s="6"/>
      <c r="B156" s="61" t="s">
        <v>52</v>
      </c>
      <c r="D156" s="18">
        <f>C86</f>
        <v>1132685</v>
      </c>
      <c r="E156" s="18">
        <f>D86</f>
        <v>1132685</v>
      </c>
      <c r="F156" s="18">
        <f>L86</f>
        <v>1118128.27</v>
      </c>
      <c r="G156" s="9" t="s">
        <v>62</v>
      </c>
      <c r="H156" s="9" t="s">
        <v>42</v>
      </c>
      <c r="K156" s="64"/>
    </row>
    <row r="157" spans="1:11" ht="13.5" thickBot="1" x14ac:dyDescent="0.25">
      <c r="A157" s="6"/>
      <c r="B157" s="61" t="s">
        <v>54</v>
      </c>
      <c r="D157" s="22">
        <f>D155-D156</f>
        <v>70703.239999999991</v>
      </c>
      <c r="E157" s="22">
        <f>E155-E156</f>
        <v>120401.33000000007</v>
      </c>
      <c r="F157" s="22">
        <f>F155-F156</f>
        <v>135418.84000000008</v>
      </c>
      <c r="G157" s="4" t="s">
        <v>89</v>
      </c>
      <c r="K157" s="64"/>
    </row>
    <row r="158" spans="1:11" ht="15.75" customHeight="1" thickTop="1" x14ac:dyDescent="0.2">
      <c r="A158" s="6"/>
      <c r="B158" s="16"/>
      <c r="G158" s="10"/>
      <c r="K158" s="64"/>
    </row>
    <row r="159" spans="1:11" x14ac:dyDescent="0.2">
      <c r="A159" s="6"/>
      <c r="B159" s="60" t="s">
        <v>119</v>
      </c>
      <c r="K159" s="64"/>
    </row>
    <row r="160" spans="1:11" x14ac:dyDescent="0.2">
      <c r="A160" s="6"/>
      <c r="B160" s="60" t="s">
        <v>56</v>
      </c>
      <c r="K160" s="64"/>
    </row>
    <row r="161" spans="1:11" x14ac:dyDescent="0.2">
      <c r="A161" s="6"/>
      <c r="B161" s="16" t="s">
        <v>51</v>
      </c>
      <c r="D161" s="23">
        <v>0</v>
      </c>
      <c r="K161" s="64"/>
    </row>
    <row r="162" spans="1:11" x14ac:dyDescent="0.2">
      <c r="A162" s="6"/>
      <c r="B162" s="16" t="s">
        <v>76</v>
      </c>
      <c r="D162" s="18">
        <f>F122-F114</f>
        <v>0</v>
      </c>
      <c r="E162" s="9" t="s">
        <v>63</v>
      </c>
      <c r="F162" s="9" t="s">
        <v>42</v>
      </c>
      <c r="K162" s="64"/>
    </row>
    <row r="163" spans="1:11" ht="13.5" thickBot="1" x14ac:dyDescent="0.25">
      <c r="A163" s="6"/>
      <c r="B163" s="16" t="s">
        <v>48</v>
      </c>
      <c r="D163" s="19">
        <f>D161-D162</f>
        <v>0</v>
      </c>
      <c r="K163" s="64"/>
    </row>
    <row r="164" spans="1:11" ht="13.5" thickTop="1" x14ac:dyDescent="0.2">
      <c r="A164" s="6"/>
      <c r="B164" s="16"/>
      <c r="D164" s="6"/>
      <c r="K164" s="64"/>
    </row>
    <row r="165" spans="1:11" x14ac:dyDescent="0.2">
      <c r="A165" s="6"/>
      <c r="B165" s="61" t="s">
        <v>60</v>
      </c>
      <c r="D165" s="23">
        <v>0</v>
      </c>
      <c r="E165" s="9" t="s">
        <v>63</v>
      </c>
      <c r="F165" s="9" t="s">
        <v>44</v>
      </c>
      <c r="K165" s="64"/>
    </row>
    <row r="166" spans="1:11" x14ac:dyDescent="0.2">
      <c r="A166" s="6"/>
      <c r="B166" s="61" t="s">
        <v>45</v>
      </c>
      <c r="D166" s="18">
        <f>D108</f>
        <v>7702.9949999999999</v>
      </c>
      <c r="E166" s="9" t="s">
        <v>63</v>
      </c>
      <c r="F166" s="9" t="s">
        <v>42</v>
      </c>
      <c r="K166" s="64"/>
    </row>
    <row r="167" spans="1:11" ht="13.5" thickBot="1" x14ac:dyDescent="0.25">
      <c r="A167" s="6"/>
      <c r="B167" s="16" t="s">
        <v>48</v>
      </c>
      <c r="D167" s="19">
        <f>D165-D166</f>
        <v>-7702.9949999999999</v>
      </c>
      <c r="K167" s="64"/>
    </row>
    <row r="168" spans="1:11" ht="15.75" customHeight="1" thickTop="1" x14ac:dyDescent="0.2">
      <c r="A168" s="6"/>
      <c r="B168" s="16"/>
      <c r="K168" s="64"/>
    </row>
    <row r="169" spans="1:11" ht="25.5" x14ac:dyDescent="0.2">
      <c r="A169" s="6"/>
      <c r="B169" s="62" t="s">
        <v>59</v>
      </c>
      <c r="D169" s="8" t="s">
        <v>16</v>
      </c>
      <c r="E169" s="8" t="s">
        <v>0</v>
      </c>
      <c r="F169" s="8" t="s">
        <v>53</v>
      </c>
      <c r="K169" s="64"/>
    </row>
    <row r="170" spans="1:11" x14ac:dyDescent="0.2">
      <c r="A170" s="6"/>
      <c r="B170" s="61" t="s">
        <v>61</v>
      </c>
      <c r="D170" s="18">
        <f>C116</f>
        <v>6148.4</v>
      </c>
      <c r="E170" s="18">
        <f>D116</f>
        <v>7702.9949999999999</v>
      </c>
      <c r="F170" s="18">
        <f>L116</f>
        <v>7702.9949999999999</v>
      </c>
      <c r="G170" s="9" t="s">
        <v>62</v>
      </c>
      <c r="H170" s="9" t="s">
        <v>42</v>
      </c>
      <c r="K170" s="64"/>
    </row>
    <row r="171" spans="1:11" x14ac:dyDescent="0.2">
      <c r="A171" s="6"/>
      <c r="B171" s="61" t="s">
        <v>75</v>
      </c>
      <c r="D171" s="18">
        <f>C127</f>
        <v>0</v>
      </c>
      <c r="E171" s="18">
        <f>D127</f>
        <v>0</v>
      </c>
      <c r="F171" s="18">
        <f>L127</f>
        <v>0</v>
      </c>
      <c r="G171" s="9" t="s">
        <v>62</v>
      </c>
      <c r="H171" s="9" t="s">
        <v>42</v>
      </c>
      <c r="K171" s="64"/>
    </row>
    <row r="172" spans="1:11" ht="13.5" thickBot="1" x14ac:dyDescent="0.25">
      <c r="A172" s="6"/>
      <c r="B172" s="61" t="s">
        <v>54</v>
      </c>
      <c r="D172" s="22">
        <f>D170-D171</f>
        <v>6148.4</v>
      </c>
      <c r="E172" s="22">
        <f>E170-E171</f>
        <v>7702.9949999999999</v>
      </c>
      <c r="F172" s="22">
        <f>F170-F171</f>
        <v>7702.9949999999999</v>
      </c>
      <c r="G172" s="9" t="s">
        <v>113</v>
      </c>
      <c r="K172" s="64"/>
    </row>
    <row r="173" spans="1:11" ht="14.25" thickTop="1" thickBot="1" x14ac:dyDescent="0.25">
      <c r="A173" s="6"/>
      <c r="B173" s="24"/>
      <c r="C173" s="25"/>
      <c r="D173" s="26"/>
      <c r="E173" s="26"/>
      <c r="F173" s="26"/>
      <c r="G173" s="26"/>
      <c r="H173" s="26"/>
      <c r="I173" s="26"/>
      <c r="J173" s="26"/>
      <c r="K173" s="65"/>
    </row>
  </sheetData>
  <mergeCells count="1">
    <mergeCell ref="F3:G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69" fitToHeight="0" orientation="landscape" r:id="rId1"/>
  <headerFooter alignWithMargins="0">
    <oddFooter>&amp;A&amp;RPage &amp;P</oddFooter>
  </headerFooter>
  <rowBreaks count="2" manualBreakCount="2">
    <brk id="101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2022-07-11T15:10:32Z</cp:lastPrinted>
  <dcterms:created xsi:type="dcterms:W3CDTF">2003-04-23T17:18:43Z</dcterms:created>
  <dcterms:modified xsi:type="dcterms:W3CDTF">2024-03-14T15:17:40Z</dcterms:modified>
</cp:coreProperties>
</file>