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HILIPPA\Budget 2021 22\FMR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'!$1:$4</definedName>
  </definedNames>
  <calcPr calcId="162913"/>
</workbook>
</file>

<file path=xl/calcChain.xml><?xml version="1.0" encoding="utf-8"?>
<calcChain xmlns="http://schemas.openxmlformats.org/spreadsheetml/2006/main">
  <c r="D86" i="1" l="1"/>
  <c r="D80" i="1"/>
  <c r="D77" i="1"/>
  <c r="D50" i="1"/>
  <c r="D126" i="1" l="1"/>
  <c r="C75" i="1"/>
  <c r="L34" i="1" l="1"/>
  <c r="L60" i="1" l="1"/>
  <c r="L50" i="1"/>
  <c r="L77" i="1" l="1"/>
  <c r="L80" i="1" s="1"/>
  <c r="L86" i="1" s="1"/>
  <c r="C77" i="1" l="1"/>
  <c r="C50" i="1" l="1"/>
  <c r="C34" i="1" l="1"/>
  <c r="D23" i="1"/>
  <c r="D36" i="1" s="1"/>
  <c r="C23" i="1" l="1"/>
  <c r="L23" i="1" l="1"/>
  <c r="E186" i="1" l="1"/>
  <c r="L93" i="1"/>
  <c r="L95" i="1"/>
  <c r="L144" i="1" l="1"/>
  <c r="C95" i="1"/>
  <c r="C93" i="1"/>
  <c r="C144" i="1" l="1"/>
  <c r="C132" i="1" l="1"/>
  <c r="C137" i="1" s="1"/>
  <c r="D186" i="1" s="1"/>
  <c r="C60" i="1"/>
  <c r="D160" i="1"/>
  <c r="D161" i="1" s="1"/>
  <c r="L137" i="1"/>
  <c r="F186" i="1" s="1"/>
  <c r="D112" i="1"/>
  <c r="D115" i="1"/>
  <c r="C117" i="1"/>
  <c r="C124" i="1"/>
  <c r="E170" i="1"/>
  <c r="D177" i="1"/>
  <c r="D178" i="1" s="1"/>
  <c r="F36" i="1"/>
  <c r="G36" i="1"/>
  <c r="H36" i="1"/>
  <c r="I36" i="1"/>
  <c r="J36" i="1"/>
  <c r="K36" i="1"/>
  <c r="E36" i="1"/>
  <c r="D164" i="1" l="1"/>
  <c r="D165" i="1" s="1"/>
  <c r="D95" i="1"/>
  <c r="D93" i="1"/>
  <c r="F170" i="1"/>
  <c r="D144" i="1"/>
  <c r="D117" i="1"/>
  <c r="D181" i="1" s="1"/>
  <c r="D182" i="1" s="1"/>
  <c r="C126" i="1"/>
  <c r="C142" i="1" s="1"/>
  <c r="C80" i="1"/>
  <c r="L36" i="1"/>
  <c r="D91" i="1" l="1"/>
  <c r="D97" i="1" s="1"/>
  <c r="C86" i="1"/>
  <c r="D170" i="1" s="1"/>
  <c r="C146" i="1"/>
  <c r="L142" i="1"/>
  <c r="E185" i="1"/>
  <c r="E187" i="1" s="1"/>
  <c r="D185" i="1"/>
  <c r="D187" i="1" s="1"/>
  <c r="F169" i="1"/>
  <c r="F171" i="1" s="1"/>
  <c r="L91" i="1"/>
  <c r="L97" i="1" s="1"/>
  <c r="J102" i="1" s="1"/>
  <c r="J101" i="1" s="1"/>
  <c r="E169" i="1" l="1"/>
  <c r="E171" i="1" s="1"/>
  <c r="D142" i="1"/>
  <c r="D146" i="1" s="1"/>
  <c r="L146" i="1"/>
  <c r="F185" i="1"/>
  <c r="F187" i="1" s="1"/>
  <c r="C36" i="1"/>
  <c r="C91" i="1" s="1"/>
  <c r="C97" i="1" s="1"/>
  <c r="D169" i="1" l="1"/>
  <c r="D171" i="1" s="1"/>
</calcChain>
</file>

<file path=xl/sharedStrings.xml><?xml version="1.0" encoding="utf-8"?>
<sst xmlns="http://schemas.openxmlformats.org/spreadsheetml/2006/main" count="201" uniqueCount="160">
  <si>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</si>
  <si>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</si>
  <si>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</si>
  <si>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</si>
  <si>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</si>
  <si>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</si>
  <si>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</si>
  <si>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</si>
  <si>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</si>
  <si>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</si>
  <si>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</si>
  <si>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</si>
  <si>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</si>
  <si>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</si>
  <si>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</si>
  <si>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</si>
  <si>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</si>
  <si>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</si>
  <si>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</si>
  <si>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</si>
  <si>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</si>
  <si>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</si>
  <si>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</si>
  <si>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</si>
  <si>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</si>
  <si>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</si>
  <si>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</si>
  <si>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</si>
  <si>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</si>
  <si>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</si>
  <si>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</si>
  <si>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</si>
  <si>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</si>
  <si>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</si>
  <si>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</si>
  <si>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</si>
  <si>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</si>
  <si>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</si>
  <si>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</si>
  <si>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</si>
  <si>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</si>
  <si>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</si>
  <si>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</si>
  <si>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</si>
  <si>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</si>
  <si>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</si>
  <si>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</si>
  <si>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</si>
  <si>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</si>
  <si>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</si>
  <si>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</si>
  <si>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</si>
  <si>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</si>
  <si>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</si>
  <si>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</si>
  <si>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</si>
  <si>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</si>
  <si>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</si>
  <si>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</si>
  <si>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</si>
  <si>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</si>
  <si>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</si>
  <si>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</si>
  <si>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</si>
  <si>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</si>
  <si>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</si>
  <si>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</si>
  <si>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</si>
  <si>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</si>
  <si>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</si>
  <si>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</si>
  <si>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</si>
  <si>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</si>
  <si>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</si>
  <si>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</si>
  <si>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</si>
  <si>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</si>
  <si>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</si>
  <si>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</si>
  <si>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</si>
  <si>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CI01 - LEA b/fwd from previous year </t>
  </si>
  <si>
    <t xml:space="preserve">CI01 - Other Capital b/fwd from previous year 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</si>
  <si>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</si>
  <si>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</si>
  <si>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</si>
  <si>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</si>
  <si>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</si>
  <si>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LEA Capital </t>
  </si>
  <si>
    <t xml:space="preserve">CI01 - Other Capital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</si>
  <si>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</si>
  <si>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</si>
  <si>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</si>
  <si>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</si>
  <si>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</si>
  <si>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</si>
  <si>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</si>
  <si>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</si>
  <si>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</si>
  <si>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Nutfield Church (C of E) Primary School </t>
  </si>
  <si>
    <t>Curriculum Support Staff, including Learning Mentor, swimming instructors</t>
  </si>
  <si>
    <t xml:space="preserve">CAPITAL EXPENDITURE </t>
  </si>
  <si>
    <t>-</t>
  </si>
  <si>
    <t>`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</si>
  <si>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</si>
  <si>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</si>
  <si>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</si>
  <si>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</si>
  <si>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</si>
  <si>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</si>
  <si>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</si>
  <si>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</si>
  <si>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</si>
  <si>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</si>
  <si>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 xml:space="preserve"> </t>
  </si>
  <si>
    <t>2021-22</t>
  </si>
  <si>
    <t>I18D - Additional Grant for Schools - UIFSM</t>
  </si>
  <si>
    <t>I18C - Coronavirus (COVID-19) Catch-Up Premium</t>
  </si>
  <si>
    <t>Covid Catch-Up Staff Support</t>
  </si>
  <si>
    <t>Covid Catch-Up resources</t>
  </si>
  <si>
    <t>I18D - Additional Grant for Schools - PE Grant</t>
  </si>
  <si>
    <t>Note 1</t>
  </si>
  <si>
    <t>Note 2</t>
  </si>
  <si>
    <t>I18d - Food Vouchers for FSM entitled children</t>
  </si>
  <si>
    <t>Note 4</t>
  </si>
  <si>
    <t>Note 7</t>
  </si>
  <si>
    <t>Note 8</t>
  </si>
  <si>
    <t>Note 9</t>
  </si>
  <si>
    <t>Bursar, Office Staff, Premises Manager, Lunchtime Supervisors</t>
  </si>
  <si>
    <t>I01 - Contain Outbreak Management Funding</t>
  </si>
  <si>
    <t>Note 10</t>
  </si>
  <si>
    <t>I18C - Recovery Premium Funding</t>
  </si>
  <si>
    <t>Note 11</t>
  </si>
  <si>
    <t>Note 12</t>
  </si>
  <si>
    <t>I18C - School Led Tutoring Grant</t>
  </si>
  <si>
    <t xml:space="preserve">Note 3 </t>
  </si>
  <si>
    <t>I05 - LAC Pupil Premium Plus</t>
  </si>
  <si>
    <t>Note 13</t>
  </si>
  <si>
    <t xml:space="preserve">School-Led Tutoring/Covid Recovery - National Tutoring Programme </t>
  </si>
  <si>
    <t>Note 14</t>
  </si>
  <si>
    <t>Note 15</t>
  </si>
  <si>
    <t>Music Fund - from Camino Pilgrimage and parental donation</t>
  </si>
  <si>
    <t>Revenue to Capital Contributions</t>
  </si>
  <si>
    <t>CI01 - DFC b/fwd from previous year (90%)</t>
  </si>
  <si>
    <t>CI01 - Devolved Formula Capital (90%)</t>
  </si>
  <si>
    <t>Farm and Quiet Area (90%)</t>
  </si>
  <si>
    <t>Committed (Sports Premium)</t>
  </si>
  <si>
    <t>Uncommitted</t>
  </si>
  <si>
    <t>£</t>
  </si>
  <si>
    <t>Note 16</t>
  </si>
  <si>
    <t>Rounding</t>
  </si>
  <si>
    <t>Note 17</t>
  </si>
  <si>
    <t>Note 20 (Note 4,5 &amp;6)</t>
  </si>
  <si>
    <t>Note 4 (Note 20)</t>
  </si>
  <si>
    <t>Note 5 (Note 20)</t>
  </si>
  <si>
    <t>Note 6 (Note 20)</t>
  </si>
  <si>
    <t xml:space="preserve">Pd 9 to end December 2021        </t>
  </si>
  <si>
    <t>Note 18</t>
  </si>
  <si>
    <t>Note 19 (Note 3)</t>
  </si>
  <si>
    <t>Note 21 (Note 4,5 &amp;6)</t>
  </si>
  <si>
    <t>Note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</si>
</sst>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Fill="1" applyBorder="1"/>
    <xf numFmtId="0" fontId="0" fillId="0" borderId="0" xfId="0" applyFill="1" applyBorder="1" applyAlignment="1"/>
    <xf numFmtId="0" fontId="3" fillId="0" borderId="1" xfId="0" applyFont="1" applyBorder="1"/>
    <xf numFmtId="0" fontId="6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/>
    <xf numFmtId="0" fontId="6" fillId="0" borderId="0" xfId="0" applyFont="1" applyBorder="1"/>
    <xf numFmtId="0" fontId="6" fillId="0" borderId="0" xfId="0" applyFont="1" applyFill="1" applyBorder="1" applyAlignment="1"/>
    <xf numFmtId="0" fontId="3" fillId="0" borderId="1" xfId="0" applyFont="1" applyFill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65" fontId="0" fillId="0" borderId="0" xfId="1" applyNumberFormat="1" applyFont="1" applyBorder="1"/>
    <xf numFmtId="165" fontId="0" fillId="0" borderId="0" xfId="1" applyNumberFormat="1" applyFont="1" applyBorder="1" applyAlignment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165" fontId="0" fillId="0" borderId="0" xfId="1" applyNumberFormat="1" applyFont="1" applyFill="1" applyBorder="1" applyAlignment="1"/>
    <xf numFmtId="0" fontId="9" fillId="0" borderId="0" xfId="0" applyFont="1" applyBorder="1"/>
    <xf numFmtId="165" fontId="3" fillId="0" borderId="2" xfId="1" applyNumberFormat="1" applyFont="1" applyBorder="1"/>
    <xf numFmtId="0" fontId="10" fillId="0" borderId="0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/>
    <xf numFmtId="0" fontId="0" fillId="0" borderId="10" xfId="0" applyBorder="1"/>
    <xf numFmtId="165" fontId="0" fillId="2" borderId="0" xfId="0" applyNumberFormat="1" applyFill="1" applyBorder="1" applyAlignment="1"/>
    <xf numFmtId="165" fontId="0" fillId="3" borderId="2" xfId="1" applyNumberFormat="1" applyFont="1" applyFill="1" applyBorder="1" applyAlignment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Border="1"/>
    <xf numFmtId="0" fontId="1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0" fontId="3" fillId="2" borderId="0" xfId="0" applyFont="1" applyFill="1" applyBorder="1" applyAlignment="1">
      <alignment horizontal="center" wrapText="1"/>
    </xf>
    <xf numFmtId="165" fontId="0" fillId="3" borderId="2" xfId="0" applyNumberFormat="1" applyFill="1" applyBorder="1" applyAlignment="1"/>
    <xf numFmtId="164" fontId="0" fillId="0" borderId="11" xfId="1" applyNumberFormat="1" applyFont="1" applyBorder="1" applyAlignment="1"/>
    <xf numFmtId="165" fontId="0" fillId="0" borderId="11" xfId="0" applyNumberFormat="1" applyFill="1" applyBorder="1" applyAlignment="1"/>
    <xf numFmtId="0" fontId="0" fillId="0" borderId="0" xfId="0" applyFont="1" applyFill="1" applyBorder="1"/>
    <xf numFmtId="3" fontId="3" fillId="0" borderId="0" xfId="0" applyNumberFormat="1" applyFont="1" applyBorder="1"/>
    <xf numFmtId="165" fontId="13" fillId="0" borderId="1" xfId="1" applyNumberFormat="1" applyFont="1" applyBorder="1"/>
    <xf numFmtId="0" fontId="1" fillId="0" borderId="0" xfId="0" applyFont="1" applyBorder="1" applyAlignment="1"/>
    <xf numFmtId="0" fontId="1" fillId="0" borderId="0" xfId="0" applyFont="1" applyFill="1" applyBorder="1"/>
    <xf numFmtId="165" fontId="3" fillId="0" borderId="14" xfId="1" applyNumberFormat="1" applyFont="1" applyBorder="1"/>
    <xf numFmtId="0" fontId="15" fillId="0" borderId="0" xfId="0" applyFont="1" applyBorder="1"/>
    <xf numFmtId="165" fontId="1" fillId="0" borderId="0" xfId="1" applyNumberFormat="1" applyFont="1" applyBorder="1"/>
    <xf numFmtId="0" fontId="0" fillId="0" borderId="1" xfId="0" applyBorder="1"/>
    <xf numFmtId="0" fontId="0" fillId="0" borderId="1" xfId="0" applyBorder="1" applyAlignment="1"/>
    <xf numFmtId="165" fontId="0" fillId="0" borderId="2" xfId="1" applyNumberFormat="1" applyFont="1" applyBorder="1"/>
    <xf numFmtId="0" fontId="3" fillId="0" borderId="0" xfId="0" applyFont="1" applyBorder="1" applyAlignment="1">
      <alignment horizontal="left"/>
    </xf>
    <xf numFmtId="6" fontId="0" fillId="0" borderId="0" xfId="0" applyNumberFormat="1"/>
    <xf numFmtId="0" fontId="13" fillId="0" borderId="0" xfId="0" applyFont="1" applyFill="1" applyBorder="1"/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165" fontId="1" fillId="0" borderId="0" xfId="1" applyNumberFormat="1" applyFont="1" applyFill="1" applyBorder="1" applyAlignment="1"/>
    <xf numFmtId="165" fontId="1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/>
    <xf numFmtId="165" fontId="13" fillId="0" borderId="0" xfId="1" applyNumberFormat="1" applyFont="1" applyBorder="1"/>
    <xf numFmtId="165" fontId="3" fillId="0" borderId="0" xfId="1" applyNumberFormat="1" applyFont="1" applyBorder="1" applyAlignment="1">
      <alignment horizontal="right"/>
    </xf>
    <xf numFmtId="0" fontId="7" fillId="0" borderId="0" xfId="0" applyFont="1" applyBorder="1" applyAlignment="1"/>
    <xf numFmtId="165" fontId="1" fillId="0" borderId="0" xfId="1" applyNumberFormat="1" applyFont="1" applyBorder="1" applyAlignment="1"/>
    <xf numFmtId="0" fontId="3" fillId="0" borderId="1" xfId="1" applyNumberFormat="1" applyFont="1" applyBorder="1"/>
    <xf numFmtId="3" fontId="1" fillId="0" borderId="0" xfId="0" applyNumberFormat="1" applyFont="1" applyBorder="1" applyAlignment="1"/>
    <xf numFmtId="3" fontId="0" fillId="0" borderId="0" xfId="0" applyNumberFormat="1"/>
    <xf numFmtId="3" fontId="3" fillId="0" borderId="1" xfId="0" applyNumberFormat="1" applyFont="1" applyBorder="1"/>
    <xf numFmtId="0" fontId="3" fillId="0" borderId="14" xfId="1" applyNumberFormat="1" applyFont="1" applyBorder="1"/>
    <xf numFmtId="0" fontId="0" fillId="2" borderId="0" xfId="0" applyNumberFormat="1" applyFill="1" applyBorder="1" applyAlignment="1"/>
    <xf numFmtId="3" fontId="3" fillId="0" borderId="14" xfId="0" applyNumberFormat="1" applyFont="1" applyBorder="1"/>
    <xf numFmtId="3" fontId="0" fillId="0" borderId="0" xfId="0" applyNumberFormat="1" applyAlignment="1">
      <alignment horizontal="right"/>
    </xf>
    <xf numFmtId="165" fontId="14" fillId="0" borderId="0" xfId="1" applyNumberFormat="1" applyFont="1" applyFill="1" applyBorder="1" applyAlignment="1"/>
    <xf numFmtId="0" fontId="0" fillId="0" borderId="11" xfId="1" applyNumberFormat="1" applyFont="1" applyBorder="1" applyAlignment="1"/>
    <xf numFmtId="3" fontId="14" fillId="0" borderId="0" xfId="0" applyNumberFormat="1" applyFont="1"/>
    <xf numFmtId="165" fontId="14" fillId="0" borderId="0" xfId="1" applyNumberFormat="1" applyFont="1" applyBorder="1" applyAlignment="1"/>
    <xf numFmtId="3" fontId="13" fillId="0" borderId="1" xfId="0" applyNumberFormat="1" applyFont="1" applyBorder="1"/>
    <xf numFmtId="3" fontId="1" fillId="0" borderId="0" xfId="0" applyNumberFormat="1" applyFont="1"/>
    <xf numFmtId="165" fontId="14" fillId="0" borderId="0" xfId="1" applyNumberFormat="1" applyFont="1" applyBorder="1"/>
    <xf numFmtId="165" fontId="3" fillId="0" borderId="1" xfId="0" applyNumberFormat="1" applyFont="1" applyBorder="1"/>
    <xf numFmtId="165" fontId="1" fillId="0" borderId="0" xfId="1" applyNumberFormat="1" applyFont="1" applyBorder="1" applyAlignment="1">
      <alignment horizontal="right"/>
    </xf>
    <xf numFmtId="3" fontId="0" fillId="0" borderId="1" xfId="0" applyNumberFormat="1" applyBorder="1"/>
    <xf numFmtId="0" fontId="0" fillId="0" borderId="0" xfId="0" applyFont="1" applyFill="1" applyBorder="1" applyAlignment="1"/>
    <xf numFmtId="0" fontId="3" fillId="0" borderId="2" xfId="0" applyFont="1" applyBorder="1"/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left" vertical="center" wrapText="1" indent="1"/>
    </xf>
    <xf numFmtId="49" fontId="9" fillId="0" borderId="13" xfId="0" applyNumberFormat="1" applyFont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2"/>
  <sheetViews>
    <sheetView tabSelected="1" zoomScale="90" zoomScaleNormal="75" workbookViewId="0">
      <pane xSplit="2" ySplit="4" topLeftCell="C162" activePane="bottomRight" state="frozen"/>
      <selection pane="topRight" activeCell="C1" sqref="C1"/>
      <selection pane="bottomLeft" activeCell="A4" sqref="A4"/>
      <selection pane="bottomRight" activeCell="Q43" sqref="Q43"/>
    </sheetView>
  </sheetViews>
  <sheetFormatPr defaultRowHeight="12.75" x14ac:dyDescent="0.2"/>
  <cols>
    <col min="1" max="1" width="4.42578125" style="1" customWidth="1"/>
    <col min="2" max="2" width="61.7109375" style="1" bestFit="1" customWidth="1"/>
    <col min="3" max="3" width="11.28515625" style="1" bestFit="1" customWidth="1"/>
    <col min="4" max="4" width="10.5703125" style="2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7109375" style="2" customWidth="1"/>
    <col min="10" max="10" width="11.85546875" style="2" customWidth="1"/>
    <col min="11" max="11" width="8.140625" style="2" bestFit="1" customWidth="1"/>
    <col min="12" max="13" width="12.140625" style="1" customWidth="1"/>
    <col min="14" max="16384" width="9.140625" style="1"/>
  </cols>
  <sheetData>
    <row r="1" spans="1:13" ht="25.5" customHeight="1" thickBot="1" x14ac:dyDescent="0.35">
      <c r="A1" s="93" t="s">
        <v>98</v>
      </c>
      <c r="B1" s="94"/>
    </row>
    <row r="2" spans="1:13" ht="32.25" customHeight="1" thickBot="1" x14ac:dyDescent="0.3">
      <c r="A2" s="38" t="s">
        <v>74</v>
      </c>
      <c r="B2" s="39"/>
      <c r="C2" s="40"/>
      <c r="D2" s="40"/>
      <c r="E2" s="40"/>
      <c r="F2" s="40"/>
      <c r="G2" s="95" t="s">
        <v>155</v>
      </c>
      <c r="H2" s="96"/>
      <c r="I2" s="71" t="s">
        <v>114</v>
      </c>
      <c r="L2" s="42" t="s">
        <v>102</v>
      </c>
    </row>
    <row r="3" spans="1:13" ht="18.75" customHeight="1" x14ac:dyDescent="0.25">
      <c r="A3" s="5"/>
    </row>
    <row r="4" spans="1:13" s="4" customFormat="1" ht="45.75" customHeight="1" x14ac:dyDescent="0.2">
      <c r="C4" s="4" t="s">
        <v>16</v>
      </c>
      <c r="D4" s="4" t="s">
        <v>0</v>
      </c>
      <c r="E4" s="4" t="s">
        <v>1</v>
      </c>
      <c r="F4" s="4" t="s">
        <v>39</v>
      </c>
      <c r="G4" s="4" t="s">
        <v>37</v>
      </c>
      <c r="H4" s="4" t="s">
        <v>38</v>
      </c>
      <c r="I4" s="4" t="s">
        <v>2</v>
      </c>
      <c r="J4" s="4" t="s">
        <v>18</v>
      </c>
      <c r="K4" s="4" t="s">
        <v>3</v>
      </c>
      <c r="L4" s="4" t="s">
        <v>17</v>
      </c>
      <c r="M4" s="4" t="s">
        <v>19</v>
      </c>
    </row>
    <row r="5" spans="1:13" s="4" customFormat="1" ht="22.5" customHeight="1" x14ac:dyDescent="0.2">
      <c r="B5" s="15" t="s">
        <v>22</v>
      </c>
      <c r="C5" s="4" t="s">
        <v>113</v>
      </c>
    </row>
    <row r="6" spans="1:13" ht="12.75" customHeight="1" x14ac:dyDescent="0.2">
      <c r="A6" s="3"/>
      <c r="B6" s="3" t="s">
        <v>67</v>
      </c>
    </row>
    <row r="7" spans="1:13" ht="12.75" customHeight="1" x14ac:dyDescent="0.2">
      <c r="B7" s="12" t="s">
        <v>32</v>
      </c>
      <c r="C7" s="17">
        <v>38670</v>
      </c>
      <c r="D7" s="72">
        <v>38670</v>
      </c>
      <c r="L7" s="72">
        <v>38670</v>
      </c>
    </row>
    <row r="8" spans="1:13" ht="12.75" customHeight="1" x14ac:dyDescent="0.2">
      <c r="B8" s="12" t="s">
        <v>82</v>
      </c>
      <c r="C8" s="17">
        <v>98740</v>
      </c>
      <c r="D8" s="72">
        <v>98741</v>
      </c>
      <c r="L8" s="72">
        <v>98741</v>
      </c>
      <c r="M8" s="3"/>
    </row>
    <row r="9" spans="1:13" ht="12.75" customHeight="1" x14ac:dyDescent="0.2">
      <c r="B9" s="1" t="s">
        <v>41</v>
      </c>
      <c r="C9" s="17">
        <v>871527</v>
      </c>
      <c r="D9" s="18">
        <v>871527</v>
      </c>
      <c r="L9" s="18">
        <v>871527</v>
      </c>
    </row>
    <row r="10" spans="1:13" ht="12.75" customHeight="1" x14ac:dyDescent="0.2">
      <c r="B10" s="6" t="s">
        <v>128</v>
      </c>
      <c r="C10" s="17"/>
      <c r="D10" s="84">
        <v>959</v>
      </c>
      <c r="L10" s="84">
        <v>959</v>
      </c>
      <c r="M10" s="3" t="s">
        <v>120</v>
      </c>
    </row>
    <row r="11" spans="1:13" ht="12.75" customHeight="1" x14ac:dyDescent="0.2">
      <c r="B11" s="6" t="s">
        <v>76</v>
      </c>
      <c r="C11" s="19">
        <v>6122</v>
      </c>
      <c r="D11" s="84">
        <v>6124</v>
      </c>
      <c r="L11" s="84">
        <v>6124</v>
      </c>
      <c r="M11" s="3" t="s">
        <v>121</v>
      </c>
    </row>
    <row r="12" spans="1:13" ht="12.75" customHeight="1" x14ac:dyDescent="0.2">
      <c r="B12" s="6" t="s">
        <v>75</v>
      </c>
      <c r="C12" s="19">
        <v>36625</v>
      </c>
      <c r="D12" s="72">
        <v>36625</v>
      </c>
      <c r="L12" s="72">
        <v>36625</v>
      </c>
      <c r="M12" s="3"/>
    </row>
    <row r="13" spans="1:13" ht="12.75" customHeight="1" x14ac:dyDescent="0.2">
      <c r="B13" s="6" t="s">
        <v>135</v>
      </c>
      <c r="C13" s="19"/>
      <c r="D13" s="84">
        <v>1200</v>
      </c>
      <c r="L13" s="84">
        <v>1200</v>
      </c>
      <c r="M13" s="3" t="s">
        <v>134</v>
      </c>
    </row>
    <row r="14" spans="1:13" ht="12.75" customHeight="1" x14ac:dyDescent="0.2">
      <c r="B14" s="49" t="s">
        <v>116</v>
      </c>
      <c r="C14" s="19">
        <v>6800</v>
      </c>
      <c r="D14" s="65">
        <v>6800</v>
      </c>
      <c r="L14" s="65">
        <v>6800</v>
      </c>
      <c r="M14" s="3" t="s">
        <v>152</v>
      </c>
    </row>
    <row r="15" spans="1:13" ht="12.75" customHeight="1" x14ac:dyDescent="0.2">
      <c r="B15" s="49" t="s">
        <v>130</v>
      </c>
      <c r="C15" s="19"/>
      <c r="D15" s="84">
        <v>1812</v>
      </c>
      <c r="L15" s="84">
        <v>1812</v>
      </c>
      <c r="M15" s="3" t="s">
        <v>153</v>
      </c>
    </row>
    <row r="16" spans="1:13" ht="12.75" customHeight="1" x14ac:dyDescent="0.2">
      <c r="B16" s="49" t="s">
        <v>133</v>
      </c>
      <c r="C16" s="19"/>
      <c r="D16" s="84">
        <v>1654</v>
      </c>
      <c r="L16" s="84">
        <v>1654</v>
      </c>
      <c r="M16" s="3" t="s">
        <v>154</v>
      </c>
    </row>
    <row r="17" spans="1:14" ht="12.75" customHeight="1" x14ac:dyDescent="0.2">
      <c r="B17" s="53" t="s">
        <v>119</v>
      </c>
      <c r="C17" s="19">
        <v>7404</v>
      </c>
      <c r="D17" s="81">
        <v>17764</v>
      </c>
      <c r="L17" s="81">
        <v>17764</v>
      </c>
      <c r="M17" s="3" t="s">
        <v>124</v>
      </c>
    </row>
    <row r="18" spans="1:14" ht="12.75" customHeight="1" x14ac:dyDescent="0.2">
      <c r="B18" s="49" t="s">
        <v>115</v>
      </c>
      <c r="C18" s="19">
        <v>31807</v>
      </c>
      <c r="D18" s="81">
        <v>31808</v>
      </c>
      <c r="L18" s="81">
        <v>31808</v>
      </c>
      <c r="M18" s="3" t="s">
        <v>125</v>
      </c>
    </row>
    <row r="19" spans="1:14" ht="12.75" customHeight="1" x14ac:dyDescent="0.2">
      <c r="B19" s="53" t="s">
        <v>122</v>
      </c>
      <c r="C19" s="19">
        <v>0</v>
      </c>
      <c r="D19" s="81">
        <v>2880</v>
      </c>
      <c r="L19" s="81">
        <v>2910</v>
      </c>
      <c r="M19" s="3" t="s">
        <v>125</v>
      </c>
    </row>
    <row r="20" spans="1:14" ht="12.75" customHeight="1" x14ac:dyDescent="0.2">
      <c r="D20" s="1"/>
      <c r="M20" s="3"/>
    </row>
    <row r="21" spans="1:14" ht="12.75" customHeight="1" x14ac:dyDescent="0.2">
      <c r="B21" s="49"/>
      <c r="C21" s="19"/>
      <c r="D21" s="65"/>
      <c r="L21" s="81"/>
      <c r="M21" s="3"/>
    </row>
    <row r="22" spans="1:14" ht="12.75" customHeight="1" x14ac:dyDescent="0.2">
      <c r="B22" s="53"/>
      <c r="C22" s="19"/>
      <c r="D22" s="65"/>
      <c r="L22" s="65"/>
      <c r="M22" s="10"/>
    </row>
    <row r="23" spans="1:14" ht="12.75" customHeight="1" x14ac:dyDescent="0.2">
      <c r="B23" s="14" t="s">
        <v>28</v>
      </c>
      <c r="C23" s="21">
        <f>SUM(C7:C22)</f>
        <v>1097695</v>
      </c>
      <c r="D23" s="73">
        <f>SUM(D7:D22)</f>
        <v>1116564</v>
      </c>
      <c r="L23" s="21">
        <f>SUM(L7:L22)</f>
        <v>1116594</v>
      </c>
    </row>
    <row r="25" spans="1:14" ht="12.75" customHeight="1" x14ac:dyDescent="0.2">
      <c r="B25" s="3" t="s">
        <v>68</v>
      </c>
      <c r="C25" s="11"/>
      <c r="D25" s="11"/>
      <c r="L25" s="11"/>
    </row>
    <row r="26" spans="1:14" ht="12.75" customHeight="1" x14ac:dyDescent="0.2">
      <c r="A26" s="3"/>
      <c r="B26" s="42" t="s">
        <v>106</v>
      </c>
      <c r="C26" s="74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s="80">
        <v>0</v>
      </c>
    </row>
    <row r="27" spans="1:14" ht="12.75" customHeight="1" x14ac:dyDescent="0.2">
      <c r="A27" s="3"/>
      <c r="B27" s="42" t="s">
        <v>107</v>
      </c>
      <c r="C27" s="17">
        <v>1597</v>
      </c>
      <c r="D27">
        <v>1597</v>
      </c>
      <c r="E27">
        <v>0</v>
      </c>
      <c r="F27">
        <v>1198</v>
      </c>
      <c r="G27">
        <v>1198</v>
      </c>
      <c r="H27">
        <v>1197</v>
      </c>
      <c r="I27">
        <v>-1</v>
      </c>
      <c r="J27">
        <v>399</v>
      </c>
      <c r="K27">
        <v>75</v>
      </c>
      <c r="L27" s="56">
        <v>1597</v>
      </c>
      <c r="M27" s="3"/>
    </row>
    <row r="28" spans="1:14" ht="12.75" customHeight="1" x14ac:dyDescent="0.2">
      <c r="A28" s="3"/>
      <c r="B28" s="53" t="s">
        <v>108</v>
      </c>
      <c r="C28" s="17">
        <v>17000</v>
      </c>
      <c r="D28">
        <v>17000</v>
      </c>
      <c r="E28">
        <v>0</v>
      </c>
      <c r="F28">
        <v>17438</v>
      </c>
      <c r="G28">
        <v>17438</v>
      </c>
      <c r="H28">
        <v>17000</v>
      </c>
      <c r="I28">
        <v>-438</v>
      </c>
      <c r="J28">
        <v>-438</v>
      </c>
      <c r="K28">
        <v>103</v>
      </c>
      <c r="L28" s="87">
        <v>17438</v>
      </c>
      <c r="M28" s="60" t="s">
        <v>126</v>
      </c>
    </row>
    <row r="29" spans="1:14" ht="12.75" customHeight="1" x14ac:dyDescent="0.2">
      <c r="B29" s="53" t="s">
        <v>109</v>
      </c>
      <c r="C29" s="66" t="s">
        <v>101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 s="17">
        <v>0</v>
      </c>
    </row>
    <row r="30" spans="1:14" ht="12.75" customHeight="1" x14ac:dyDescent="0.2">
      <c r="B30" s="53" t="s">
        <v>110</v>
      </c>
      <c r="C30" s="17">
        <v>0</v>
      </c>
      <c r="D30">
        <v>0</v>
      </c>
      <c r="E30">
        <v>0</v>
      </c>
      <c r="F30">
        <v>2711</v>
      </c>
      <c r="G30">
        <v>2711</v>
      </c>
      <c r="H30">
        <v>0</v>
      </c>
      <c r="I30">
        <v>-2711</v>
      </c>
      <c r="J30">
        <v>-2711</v>
      </c>
      <c r="K30">
        <v>0</v>
      </c>
      <c r="L30" s="87">
        <v>2711</v>
      </c>
      <c r="M30" s="3" t="s">
        <v>129</v>
      </c>
      <c r="N30" s="42"/>
    </row>
    <row r="31" spans="1:14" ht="12.75" customHeight="1" x14ac:dyDescent="0.2">
      <c r="B31" s="53" t="s">
        <v>111</v>
      </c>
      <c r="C31" s="17">
        <v>4000</v>
      </c>
      <c r="D31">
        <v>4000</v>
      </c>
      <c r="E31">
        <v>0</v>
      </c>
      <c r="F31">
        <v>3164</v>
      </c>
      <c r="G31">
        <v>3164</v>
      </c>
      <c r="H31">
        <v>2000</v>
      </c>
      <c r="I31">
        <v>-1164</v>
      </c>
      <c r="J31">
        <v>836</v>
      </c>
      <c r="K31">
        <v>79</v>
      </c>
      <c r="L31" s="56">
        <v>4000</v>
      </c>
      <c r="M31" s="3" t="s">
        <v>131</v>
      </c>
    </row>
    <row r="32" spans="1:14" ht="12.75" customHeight="1" x14ac:dyDescent="0.2">
      <c r="B32" s="53" t="s">
        <v>112</v>
      </c>
      <c r="C32" s="17">
        <v>0</v>
      </c>
      <c r="D32">
        <v>0</v>
      </c>
      <c r="E32">
        <v>0</v>
      </c>
      <c r="F32">
        <v>1210</v>
      </c>
      <c r="G32">
        <v>1210</v>
      </c>
      <c r="H32">
        <v>0</v>
      </c>
      <c r="I32">
        <v>-1210</v>
      </c>
      <c r="J32">
        <v>-1210</v>
      </c>
      <c r="K32">
        <v>0</v>
      </c>
      <c r="L32" s="69">
        <v>1210</v>
      </c>
      <c r="M32" s="10" t="s">
        <v>131</v>
      </c>
      <c r="N32" s="42"/>
    </row>
    <row r="33" spans="1:13" ht="12.75" customHeight="1" x14ac:dyDescent="0.2">
      <c r="B33" s="9"/>
      <c r="C33" s="17"/>
      <c r="D33"/>
      <c r="E33"/>
      <c r="F33"/>
      <c r="G33"/>
      <c r="H33"/>
      <c r="I33"/>
      <c r="J33"/>
      <c r="K33"/>
      <c r="L33" s="20"/>
    </row>
    <row r="34" spans="1:13" ht="12.75" customHeight="1" x14ac:dyDescent="0.2">
      <c r="B34" s="14" t="s">
        <v>33</v>
      </c>
      <c r="C34" s="21">
        <f t="shared" ref="C34" si="0">SUM(C26:C32)</f>
        <v>22597</v>
      </c>
      <c r="D34" s="8">
        <v>22597</v>
      </c>
      <c r="E34" s="8">
        <v>0</v>
      </c>
      <c r="F34" s="8">
        <v>25721</v>
      </c>
      <c r="G34" s="8">
        <v>25721</v>
      </c>
      <c r="H34" s="8">
        <v>20197</v>
      </c>
      <c r="I34" s="8">
        <v>-5524</v>
      </c>
      <c r="J34" s="8">
        <v>-3124</v>
      </c>
      <c r="K34" s="8">
        <v>114</v>
      </c>
      <c r="L34" s="21">
        <f>SUM(L26:L33)</f>
        <v>26956</v>
      </c>
    </row>
    <row r="35" spans="1:13" x14ac:dyDescent="0.2"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3" ht="12.75" customHeight="1" thickBot="1" x14ac:dyDescent="0.25">
      <c r="B36" s="8" t="s">
        <v>30</v>
      </c>
      <c r="C36" s="54">
        <f>C23+C34</f>
        <v>1120292</v>
      </c>
      <c r="D36" s="77">
        <f>D23+D34</f>
        <v>1139161</v>
      </c>
      <c r="E36" s="54">
        <f>E34</f>
        <v>0</v>
      </c>
      <c r="F36" s="54">
        <f t="shared" ref="F36:K36" si="1">F34</f>
        <v>25721</v>
      </c>
      <c r="G36" s="54">
        <f t="shared" si="1"/>
        <v>25721</v>
      </c>
      <c r="H36" s="54">
        <f t="shared" si="1"/>
        <v>20197</v>
      </c>
      <c r="I36" s="54">
        <f t="shared" si="1"/>
        <v>-5524</v>
      </c>
      <c r="J36" s="54">
        <f t="shared" si="1"/>
        <v>-3124</v>
      </c>
      <c r="K36" s="54">
        <f t="shared" si="1"/>
        <v>114</v>
      </c>
      <c r="L36" s="54">
        <f>L23+L34</f>
        <v>1143550</v>
      </c>
    </row>
    <row r="37" spans="1:13" ht="22.5" customHeight="1" x14ac:dyDescent="0.2">
      <c r="B37" s="3" t="s">
        <v>69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3" x14ac:dyDescent="0.2">
      <c r="A38" s="3"/>
      <c r="B38" s="3" t="s">
        <v>4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3" ht="12.75" customHeight="1" x14ac:dyDescent="0.2">
      <c r="B39" s="1" t="s">
        <v>5</v>
      </c>
      <c r="C39" s="17">
        <v>519460</v>
      </c>
      <c r="D39">
        <v>519460</v>
      </c>
      <c r="E39">
        <v>0</v>
      </c>
      <c r="F39">
        <v>381090</v>
      </c>
      <c r="G39">
        <v>381090</v>
      </c>
      <c r="H39">
        <v>381380</v>
      </c>
      <c r="I39">
        <v>290</v>
      </c>
      <c r="J39">
        <v>138370</v>
      </c>
      <c r="K39">
        <v>73</v>
      </c>
      <c r="L39" s="83">
        <v>520000</v>
      </c>
      <c r="M39" s="50" t="s">
        <v>132</v>
      </c>
    </row>
    <row r="40" spans="1:13" ht="12.75" customHeight="1" x14ac:dyDescent="0.2">
      <c r="B40" s="6" t="s">
        <v>52</v>
      </c>
      <c r="C40" s="17">
        <v>26040</v>
      </c>
      <c r="D40">
        <v>26040</v>
      </c>
      <c r="E40">
        <v>0</v>
      </c>
      <c r="F40">
        <v>15715</v>
      </c>
      <c r="G40">
        <v>15715</v>
      </c>
      <c r="H40">
        <v>17590</v>
      </c>
      <c r="I40">
        <v>1875</v>
      </c>
      <c r="J40">
        <v>10325</v>
      </c>
      <c r="K40">
        <v>60</v>
      </c>
      <c r="L40" s="83">
        <v>23000</v>
      </c>
      <c r="M40" s="3" t="s">
        <v>132</v>
      </c>
    </row>
    <row r="41" spans="1:13" x14ac:dyDescent="0.2">
      <c r="B41" s="42" t="s">
        <v>97</v>
      </c>
      <c r="C41" s="17">
        <v>12340</v>
      </c>
      <c r="D41">
        <v>12340</v>
      </c>
      <c r="E41">
        <v>0</v>
      </c>
      <c r="F41">
        <v>12338</v>
      </c>
      <c r="G41">
        <v>12338</v>
      </c>
      <c r="H41">
        <v>12340</v>
      </c>
      <c r="I41">
        <v>2</v>
      </c>
      <c r="J41">
        <v>2</v>
      </c>
      <c r="K41">
        <v>100</v>
      </c>
      <c r="L41" s="83">
        <v>13030</v>
      </c>
      <c r="M41" s="3" t="s">
        <v>136</v>
      </c>
    </row>
    <row r="42" spans="1:13" x14ac:dyDescent="0.2">
      <c r="B42" s="1" t="s">
        <v>99</v>
      </c>
      <c r="C42" s="17">
        <v>77190</v>
      </c>
      <c r="D42">
        <v>77484</v>
      </c>
      <c r="E42">
        <v>0</v>
      </c>
      <c r="F42">
        <v>54575</v>
      </c>
      <c r="G42">
        <v>54575</v>
      </c>
      <c r="H42">
        <v>57888</v>
      </c>
      <c r="I42">
        <v>3313</v>
      </c>
      <c r="J42">
        <v>22909</v>
      </c>
      <c r="K42">
        <v>70</v>
      </c>
      <c r="L42" s="83">
        <v>74300</v>
      </c>
      <c r="M42" s="3" t="s">
        <v>138</v>
      </c>
    </row>
    <row r="43" spans="1:13" x14ac:dyDescent="0.2">
      <c r="B43" s="6" t="s">
        <v>53</v>
      </c>
      <c r="C43" s="17">
        <v>44480</v>
      </c>
      <c r="D43">
        <v>44480</v>
      </c>
      <c r="E43">
        <v>0</v>
      </c>
      <c r="F43">
        <v>25222</v>
      </c>
      <c r="G43">
        <v>25222</v>
      </c>
      <c r="H43">
        <v>33336</v>
      </c>
      <c r="I43">
        <v>8114</v>
      </c>
      <c r="J43">
        <v>19258</v>
      </c>
      <c r="K43">
        <v>57</v>
      </c>
      <c r="L43" s="83">
        <v>35500</v>
      </c>
      <c r="M43" s="3" t="s">
        <v>138</v>
      </c>
    </row>
    <row r="44" spans="1:13" x14ac:dyDescent="0.2">
      <c r="B44" s="1" t="s">
        <v>127</v>
      </c>
      <c r="C44" s="17">
        <v>138800</v>
      </c>
      <c r="D44">
        <v>138800</v>
      </c>
      <c r="E44">
        <v>0</v>
      </c>
      <c r="F44">
        <v>102463</v>
      </c>
      <c r="G44">
        <v>102463</v>
      </c>
      <c r="H44">
        <v>104085</v>
      </c>
      <c r="I44">
        <v>1622</v>
      </c>
      <c r="J44">
        <v>36337</v>
      </c>
      <c r="K44">
        <v>74</v>
      </c>
      <c r="L44" s="83">
        <v>136000</v>
      </c>
      <c r="M44" s="10" t="s">
        <v>139</v>
      </c>
    </row>
    <row r="45" spans="1:13" x14ac:dyDescent="0.2">
      <c r="B45" s="6" t="s">
        <v>24</v>
      </c>
      <c r="C45" s="17">
        <v>360</v>
      </c>
      <c r="D45">
        <v>360</v>
      </c>
      <c r="E45">
        <v>0</v>
      </c>
      <c r="F45">
        <v>247</v>
      </c>
      <c r="G45">
        <v>247</v>
      </c>
      <c r="H45">
        <v>340</v>
      </c>
      <c r="I45">
        <v>93</v>
      </c>
      <c r="J45">
        <v>113</v>
      </c>
      <c r="K45">
        <v>69</v>
      </c>
      <c r="L45" s="86">
        <v>360</v>
      </c>
      <c r="M45" s="10"/>
    </row>
    <row r="46" spans="1:13" x14ac:dyDescent="0.2">
      <c r="B46" s="1" t="s">
        <v>25</v>
      </c>
      <c r="C46" s="17">
        <v>3500</v>
      </c>
      <c r="D46">
        <v>3500</v>
      </c>
      <c r="E46">
        <v>0</v>
      </c>
      <c r="F46">
        <v>1542</v>
      </c>
      <c r="G46">
        <v>1542</v>
      </c>
      <c r="H46">
        <v>3334</v>
      </c>
      <c r="I46">
        <v>1792</v>
      </c>
      <c r="J46">
        <v>1958</v>
      </c>
      <c r="K46">
        <v>44</v>
      </c>
      <c r="L46" s="75">
        <v>3500</v>
      </c>
      <c r="M46" s="3"/>
    </row>
    <row r="47" spans="1:13" x14ac:dyDescent="0.2">
      <c r="B47" s="6" t="s">
        <v>6</v>
      </c>
      <c r="C47" s="17">
        <v>7685</v>
      </c>
      <c r="D47">
        <v>7685</v>
      </c>
      <c r="E47">
        <v>0</v>
      </c>
      <c r="F47">
        <v>7685</v>
      </c>
      <c r="G47">
        <v>7685</v>
      </c>
      <c r="H47">
        <v>7685</v>
      </c>
      <c r="I47">
        <v>0</v>
      </c>
      <c r="J47">
        <v>0</v>
      </c>
      <c r="K47">
        <v>100</v>
      </c>
      <c r="L47" s="75">
        <v>7685</v>
      </c>
      <c r="M47" s="10"/>
    </row>
    <row r="48" spans="1:13" x14ac:dyDescent="0.2">
      <c r="B48" s="6" t="s">
        <v>117</v>
      </c>
      <c r="C48" s="17">
        <v>7610</v>
      </c>
      <c r="D48">
        <v>6083</v>
      </c>
      <c r="E48">
        <v>0</v>
      </c>
      <c r="F48">
        <v>6083</v>
      </c>
      <c r="G48">
        <v>6083</v>
      </c>
      <c r="H48">
        <v>7068</v>
      </c>
      <c r="I48">
        <v>985</v>
      </c>
      <c r="J48">
        <v>1527</v>
      </c>
      <c r="K48">
        <v>80</v>
      </c>
      <c r="L48" s="83">
        <v>6083</v>
      </c>
      <c r="M48" s="3" t="s">
        <v>123</v>
      </c>
    </row>
    <row r="49" spans="2:14" x14ac:dyDescent="0.2">
      <c r="B49" s="6"/>
      <c r="C49" s="17"/>
      <c r="D49"/>
      <c r="E49"/>
      <c r="F49"/>
      <c r="G49"/>
      <c r="H49"/>
      <c r="I49"/>
      <c r="J49"/>
      <c r="K49"/>
      <c r="L49"/>
    </row>
    <row r="50" spans="2:14" x14ac:dyDescent="0.2">
      <c r="B50" s="8" t="s">
        <v>7</v>
      </c>
      <c r="C50" s="21">
        <f>SUM(C39:C49)</f>
        <v>837465</v>
      </c>
      <c r="D50" s="8">
        <f>SUM(D39:D48)</f>
        <v>836232</v>
      </c>
      <c r="E50" s="8">
        <v>0</v>
      </c>
      <c r="F50" s="8">
        <v>606960</v>
      </c>
      <c r="G50" s="8">
        <v>606960</v>
      </c>
      <c r="H50" s="8">
        <v>625046</v>
      </c>
      <c r="I50" s="8">
        <v>18086</v>
      </c>
      <c r="J50" s="8">
        <v>230799</v>
      </c>
      <c r="K50" s="8">
        <v>72</v>
      </c>
      <c r="L50" s="85">
        <f>SUM(L39:L49)</f>
        <v>819458</v>
      </c>
    </row>
    <row r="51" spans="2:14" x14ac:dyDescent="0.2">
      <c r="C51" s="17"/>
      <c r="D51"/>
      <c r="E51"/>
      <c r="F51"/>
      <c r="G51"/>
      <c r="H51"/>
      <c r="I51"/>
      <c r="J51"/>
      <c r="K51"/>
      <c r="L51"/>
    </row>
    <row r="52" spans="2:14" x14ac:dyDescent="0.2">
      <c r="B52" s="3" t="s">
        <v>8</v>
      </c>
      <c r="C52" s="17"/>
      <c r="D52"/>
      <c r="E52"/>
      <c r="F52"/>
      <c r="G52"/>
      <c r="H52"/>
      <c r="I52"/>
      <c r="J52"/>
      <c r="K52"/>
      <c r="L52"/>
    </row>
    <row r="53" spans="2:14" x14ac:dyDescent="0.2">
      <c r="B53" s="1" t="s">
        <v>9</v>
      </c>
      <c r="C53" s="17">
        <v>2300</v>
      </c>
      <c r="D53">
        <v>2300</v>
      </c>
      <c r="E53">
        <v>0</v>
      </c>
      <c r="F53">
        <v>10318</v>
      </c>
      <c r="G53">
        <v>10318</v>
      </c>
      <c r="H53">
        <v>2000</v>
      </c>
      <c r="I53">
        <v>-8318</v>
      </c>
      <c r="J53">
        <v>-8018</v>
      </c>
      <c r="K53">
        <v>449</v>
      </c>
      <c r="L53" s="83">
        <v>10500</v>
      </c>
      <c r="M53" s="3" t="s">
        <v>148</v>
      </c>
    </row>
    <row r="54" spans="2:14" x14ac:dyDescent="0.2">
      <c r="B54" s="1" t="s">
        <v>12</v>
      </c>
      <c r="C54" s="17">
        <v>9600</v>
      </c>
      <c r="D54">
        <v>9600</v>
      </c>
      <c r="E54">
        <v>0</v>
      </c>
      <c r="F54">
        <v>5466</v>
      </c>
      <c r="G54">
        <v>5466</v>
      </c>
      <c r="H54">
        <v>7525</v>
      </c>
      <c r="I54">
        <v>2059</v>
      </c>
      <c r="J54">
        <v>4134</v>
      </c>
      <c r="K54">
        <v>57</v>
      </c>
      <c r="L54" s="83">
        <v>8000</v>
      </c>
      <c r="M54" s="3" t="s">
        <v>150</v>
      </c>
    </row>
    <row r="55" spans="2:14" x14ac:dyDescent="0.2">
      <c r="B55" s="6" t="s">
        <v>20</v>
      </c>
      <c r="C55" s="17">
        <v>9200</v>
      </c>
      <c r="D55">
        <v>9200</v>
      </c>
      <c r="E55">
        <v>0</v>
      </c>
      <c r="F55">
        <v>5699</v>
      </c>
      <c r="G55">
        <v>5699</v>
      </c>
      <c r="H55">
        <v>7112</v>
      </c>
      <c r="I55">
        <v>1413</v>
      </c>
      <c r="J55">
        <v>3501</v>
      </c>
      <c r="K55">
        <v>62</v>
      </c>
      <c r="L55" s="83">
        <v>11300</v>
      </c>
      <c r="M55" s="3" t="s">
        <v>156</v>
      </c>
    </row>
    <row r="56" spans="2:14" x14ac:dyDescent="0.2">
      <c r="B56" s="1" t="s">
        <v>10</v>
      </c>
      <c r="C56" s="17">
        <v>8600</v>
      </c>
      <c r="D56">
        <v>8600</v>
      </c>
      <c r="E56">
        <v>0</v>
      </c>
      <c r="F56">
        <v>5267</v>
      </c>
      <c r="G56">
        <v>5267</v>
      </c>
      <c r="H56">
        <v>5850</v>
      </c>
      <c r="I56">
        <v>583</v>
      </c>
      <c r="J56">
        <v>3333</v>
      </c>
      <c r="K56">
        <v>61</v>
      </c>
      <c r="L56" s="75">
        <v>8600</v>
      </c>
      <c r="M56" s="10"/>
    </row>
    <row r="57" spans="2:14" x14ac:dyDescent="0.2">
      <c r="B57" s="1" t="s">
        <v>11</v>
      </c>
      <c r="C57" s="17">
        <v>4268</v>
      </c>
      <c r="D57">
        <v>4268</v>
      </c>
      <c r="E57">
        <v>0</v>
      </c>
      <c r="F57">
        <v>3691</v>
      </c>
      <c r="G57">
        <v>3691</v>
      </c>
      <c r="H57">
        <v>3204</v>
      </c>
      <c r="I57">
        <v>-487</v>
      </c>
      <c r="J57">
        <v>577</v>
      </c>
      <c r="K57">
        <v>86</v>
      </c>
      <c r="L57" s="75">
        <v>4268</v>
      </c>
    </row>
    <row r="58" spans="2:14" x14ac:dyDescent="0.2">
      <c r="B58" s="1" t="s">
        <v>104</v>
      </c>
      <c r="C58" s="17">
        <v>12980</v>
      </c>
      <c r="D58">
        <v>12980</v>
      </c>
      <c r="E58">
        <v>0</v>
      </c>
      <c r="F58">
        <v>8569</v>
      </c>
      <c r="G58">
        <v>8569</v>
      </c>
      <c r="H58">
        <v>10351</v>
      </c>
      <c r="I58">
        <v>1782</v>
      </c>
      <c r="J58">
        <v>4411</v>
      </c>
      <c r="K58">
        <v>66</v>
      </c>
      <c r="L58" s="75">
        <v>12980</v>
      </c>
      <c r="M58" s="3" t="s">
        <v>148</v>
      </c>
      <c r="N58" s="55"/>
    </row>
    <row r="59" spans="2:14" x14ac:dyDescent="0.2">
      <c r="C59" s="17"/>
      <c r="D59"/>
      <c r="E59"/>
      <c r="F59"/>
      <c r="G59"/>
      <c r="H59"/>
      <c r="I59"/>
      <c r="J59"/>
      <c r="K59"/>
      <c r="L59"/>
    </row>
    <row r="60" spans="2:14" x14ac:dyDescent="0.2">
      <c r="B60" s="8" t="s">
        <v>13</v>
      </c>
      <c r="C60" s="21">
        <f>SUM(C53:C58)</f>
        <v>46948</v>
      </c>
      <c r="D60" s="8">
        <v>46948</v>
      </c>
      <c r="E60" s="8">
        <v>0</v>
      </c>
      <c r="F60" s="8">
        <v>39010</v>
      </c>
      <c r="G60" s="8">
        <v>39010</v>
      </c>
      <c r="H60" s="8">
        <v>36042</v>
      </c>
      <c r="I60" s="8">
        <v>-2968</v>
      </c>
      <c r="J60" s="8">
        <v>7938</v>
      </c>
      <c r="K60" s="8">
        <v>83</v>
      </c>
      <c r="L60" s="85">
        <f>SUM(L53:L58)</f>
        <v>55648</v>
      </c>
      <c r="M60" s="3"/>
    </row>
    <row r="61" spans="2:14" x14ac:dyDescent="0.2">
      <c r="C61" s="17"/>
      <c r="D61"/>
      <c r="E61"/>
      <c r="F61"/>
      <c r="G61"/>
      <c r="H61"/>
      <c r="I61"/>
      <c r="J61"/>
      <c r="K61"/>
      <c r="L61"/>
    </row>
    <row r="62" spans="2:14" x14ac:dyDescent="0.2">
      <c r="B62" s="3" t="s">
        <v>14</v>
      </c>
      <c r="C62" s="17"/>
      <c r="D62"/>
      <c r="E62"/>
      <c r="F62"/>
      <c r="G62"/>
      <c r="H62"/>
      <c r="I62"/>
      <c r="J62"/>
      <c r="K62"/>
      <c r="L62"/>
    </row>
    <row r="63" spans="2:14" x14ac:dyDescent="0.2">
      <c r="B63" s="1" t="s">
        <v>89</v>
      </c>
      <c r="C63" s="17">
        <v>15234</v>
      </c>
      <c r="D63">
        <v>16184</v>
      </c>
      <c r="E63">
        <v>455</v>
      </c>
      <c r="F63">
        <v>16302</v>
      </c>
      <c r="G63">
        <v>16757</v>
      </c>
      <c r="H63">
        <v>13872</v>
      </c>
      <c r="I63">
        <v>-2885</v>
      </c>
      <c r="J63">
        <v>-573</v>
      </c>
      <c r="K63">
        <v>104</v>
      </c>
      <c r="L63" s="83">
        <v>19800</v>
      </c>
      <c r="M63" s="3" t="s">
        <v>157</v>
      </c>
    </row>
    <row r="64" spans="2:14" x14ac:dyDescent="0.2">
      <c r="B64" s="53" t="s">
        <v>140</v>
      </c>
      <c r="C64" s="17">
        <v>3071</v>
      </c>
      <c r="D64">
        <v>3321</v>
      </c>
      <c r="E64">
        <v>0</v>
      </c>
      <c r="F64">
        <v>203</v>
      </c>
      <c r="G64">
        <v>203</v>
      </c>
      <c r="H64">
        <v>1661</v>
      </c>
      <c r="I64">
        <v>1458</v>
      </c>
      <c r="J64">
        <v>3118</v>
      </c>
      <c r="K64">
        <v>6</v>
      </c>
      <c r="L64" s="75">
        <v>3321</v>
      </c>
      <c r="M64" s="3"/>
    </row>
    <row r="65" spans="2:13" x14ac:dyDescent="0.2">
      <c r="B65" s="9" t="s">
        <v>90</v>
      </c>
      <c r="C65" s="17">
        <v>15500</v>
      </c>
      <c r="D65">
        <v>15500</v>
      </c>
      <c r="E65">
        <v>0</v>
      </c>
      <c r="F65">
        <v>6341</v>
      </c>
      <c r="G65">
        <v>6341</v>
      </c>
      <c r="H65">
        <v>12978</v>
      </c>
      <c r="I65">
        <v>6637</v>
      </c>
      <c r="J65">
        <v>9159</v>
      </c>
      <c r="K65">
        <v>41</v>
      </c>
      <c r="L65" s="75">
        <v>15500</v>
      </c>
      <c r="M65" s="3"/>
    </row>
    <row r="66" spans="2:13" x14ac:dyDescent="0.2">
      <c r="B66" s="9" t="s">
        <v>91</v>
      </c>
      <c r="C66" s="17">
        <v>0</v>
      </c>
      <c r="D66">
        <v>0</v>
      </c>
      <c r="E66">
        <v>0</v>
      </c>
      <c r="F66">
        <v>9874</v>
      </c>
      <c r="G66">
        <v>9874</v>
      </c>
      <c r="H66">
        <v>0</v>
      </c>
      <c r="I66">
        <v>-9874</v>
      </c>
      <c r="J66">
        <v>-9874</v>
      </c>
      <c r="K66">
        <v>0</v>
      </c>
      <c r="L66" s="83">
        <v>700</v>
      </c>
      <c r="M66" s="3" t="s">
        <v>151</v>
      </c>
    </row>
    <row r="67" spans="2:13" x14ac:dyDescent="0.2">
      <c r="B67" s="9" t="s">
        <v>96</v>
      </c>
      <c r="C67" s="17">
        <v>4000</v>
      </c>
      <c r="D67">
        <v>4000</v>
      </c>
      <c r="E67">
        <v>335</v>
      </c>
      <c r="F67">
        <v>1620</v>
      </c>
      <c r="G67">
        <v>1955</v>
      </c>
      <c r="H67">
        <v>4000</v>
      </c>
      <c r="I67">
        <v>2045</v>
      </c>
      <c r="J67">
        <v>2045</v>
      </c>
      <c r="K67">
        <v>49</v>
      </c>
      <c r="L67" s="75">
        <v>4000</v>
      </c>
      <c r="M67" s="3"/>
    </row>
    <row r="68" spans="2:13" x14ac:dyDescent="0.2">
      <c r="B68" s="9" t="s">
        <v>92</v>
      </c>
      <c r="C68" s="17">
        <v>35695</v>
      </c>
      <c r="D68">
        <v>35695</v>
      </c>
      <c r="E68">
        <v>0</v>
      </c>
      <c r="F68">
        <v>12556</v>
      </c>
      <c r="G68">
        <v>12556</v>
      </c>
      <c r="H68">
        <v>26525</v>
      </c>
      <c r="I68">
        <v>13969</v>
      </c>
      <c r="J68">
        <v>23139</v>
      </c>
      <c r="K68">
        <v>35</v>
      </c>
      <c r="L68" s="83">
        <v>20000</v>
      </c>
      <c r="M68" s="10" t="s">
        <v>124</v>
      </c>
    </row>
    <row r="69" spans="2:13" x14ac:dyDescent="0.2">
      <c r="B69" s="53" t="s">
        <v>105</v>
      </c>
      <c r="C69" s="17">
        <v>15700</v>
      </c>
      <c r="D69">
        <v>15700</v>
      </c>
      <c r="E69">
        <v>0</v>
      </c>
      <c r="F69">
        <v>8505</v>
      </c>
      <c r="G69">
        <v>8505</v>
      </c>
      <c r="H69">
        <v>8348</v>
      </c>
      <c r="I69">
        <v>-157</v>
      </c>
      <c r="J69">
        <v>7195</v>
      </c>
      <c r="K69">
        <v>54</v>
      </c>
      <c r="L69" s="75">
        <v>15700</v>
      </c>
      <c r="M69" s="10"/>
    </row>
    <row r="70" spans="2:13" x14ac:dyDescent="0.2">
      <c r="B70" s="9" t="s">
        <v>93</v>
      </c>
      <c r="C70" s="17">
        <v>40780</v>
      </c>
      <c r="D70">
        <v>40780</v>
      </c>
      <c r="E70">
        <v>0</v>
      </c>
      <c r="F70">
        <v>31618</v>
      </c>
      <c r="G70">
        <v>31618</v>
      </c>
      <c r="H70">
        <v>29780</v>
      </c>
      <c r="I70">
        <v>-1838</v>
      </c>
      <c r="J70">
        <v>9162</v>
      </c>
      <c r="K70">
        <v>78</v>
      </c>
      <c r="L70" s="83">
        <v>43690</v>
      </c>
      <c r="M70" s="10" t="s">
        <v>125</v>
      </c>
    </row>
    <row r="71" spans="2:13" x14ac:dyDescent="0.2">
      <c r="B71" s="9" t="s">
        <v>94</v>
      </c>
      <c r="C71" s="17">
        <v>6650</v>
      </c>
      <c r="D71">
        <v>6650</v>
      </c>
      <c r="E71">
        <v>0</v>
      </c>
      <c r="F71">
        <v>5240</v>
      </c>
      <c r="G71">
        <v>5240</v>
      </c>
      <c r="H71">
        <v>5705</v>
      </c>
      <c r="I71">
        <v>465</v>
      </c>
      <c r="J71">
        <v>1410</v>
      </c>
      <c r="K71">
        <v>79</v>
      </c>
      <c r="L71" s="75">
        <v>6650</v>
      </c>
      <c r="M71" s="3"/>
    </row>
    <row r="72" spans="2:13" x14ac:dyDescent="0.2">
      <c r="B72" s="9" t="s">
        <v>95</v>
      </c>
      <c r="C72" s="17">
        <v>23000</v>
      </c>
      <c r="D72">
        <v>23000</v>
      </c>
      <c r="E72">
        <v>0</v>
      </c>
      <c r="F72">
        <v>21090</v>
      </c>
      <c r="G72">
        <v>21090</v>
      </c>
      <c r="H72">
        <v>21920</v>
      </c>
      <c r="I72">
        <v>830</v>
      </c>
      <c r="J72">
        <v>1910</v>
      </c>
      <c r="K72">
        <v>92</v>
      </c>
      <c r="L72" s="75">
        <v>23000</v>
      </c>
      <c r="M72" s="3"/>
    </row>
    <row r="73" spans="2:13" x14ac:dyDescent="0.2">
      <c r="B73" s="42" t="s">
        <v>137</v>
      </c>
      <c r="C73" s="17">
        <v>0</v>
      </c>
      <c r="D73">
        <v>4183</v>
      </c>
      <c r="E73">
        <v>0</v>
      </c>
      <c r="F73">
        <v>1860</v>
      </c>
      <c r="G73">
        <v>1860</v>
      </c>
      <c r="H73">
        <v>1302</v>
      </c>
      <c r="I73">
        <v>-558</v>
      </c>
      <c r="J73">
        <v>2323</v>
      </c>
      <c r="K73">
        <v>44</v>
      </c>
      <c r="L73" s="83">
        <v>4183</v>
      </c>
      <c r="M73" s="3" t="s">
        <v>158</v>
      </c>
    </row>
    <row r="74" spans="2:13" x14ac:dyDescent="0.2">
      <c r="B74" s="53" t="s">
        <v>118</v>
      </c>
      <c r="C74" s="17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s="75">
        <v>0</v>
      </c>
    </row>
    <row r="75" spans="2:13" x14ac:dyDescent="0.2">
      <c r="B75" s="53" t="s">
        <v>141</v>
      </c>
      <c r="C75" s="17">
        <f>-D75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 s="83"/>
      <c r="M75" s="3" t="s">
        <v>159</v>
      </c>
    </row>
    <row r="76" spans="2:13" x14ac:dyDescent="0.2">
      <c r="B76" s="53"/>
      <c r="C76" s="17"/>
      <c r="D76"/>
      <c r="E76"/>
      <c r="F76"/>
      <c r="G76"/>
      <c r="H76"/>
      <c r="I76"/>
      <c r="J76"/>
      <c r="K76"/>
      <c r="L76"/>
    </row>
    <row r="77" spans="2:13" x14ac:dyDescent="0.2">
      <c r="B77" s="8" t="s">
        <v>15</v>
      </c>
      <c r="C77" s="21">
        <f>SUM(C63:C74)</f>
        <v>159630</v>
      </c>
      <c r="D77" s="8">
        <f>SUM(D63:D74)</f>
        <v>165013</v>
      </c>
      <c r="E77" s="8">
        <v>790</v>
      </c>
      <c r="F77" s="8">
        <v>115209</v>
      </c>
      <c r="G77" s="8">
        <v>115999</v>
      </c>
      <c r="H77" s="8">
        <v>126091</v>
      </c>
      <c r="I77" s="8">
        <v>10092</v>
      </c>
      <c r="J77" s="8">
        <v>46564</v>
      </c>
      <c r="K77" s="8">
        <v>71</v>
      </c>
      <c r="L77" s="8">
        <f>SUM(L63:L76)</f>
        <v>156544</v>
      </c>
    </row>
    <row r="78" spans="2:13" x14ac:dyDescent="0.2">
      <c r="C78" s="17"/>
      <c r="D78"/>
      <c r="E78"/>
      <c r="F78"/>
      <c r="G78"/>
      <c r="H78"/>
      <c r="I78"/>
      <c r="J78"/>
      <c r="K78"/>
      <c r="L78"/>
    </row>
    <row r="79" spans="2:13" x14ac:dyDescent="0.2">
      <c r="B79" s="10"/>
      <c r="C79" s="17"/>
      <c r="D79"/>
      <c r="E79"/>
      <c r="F79"/>
      <c r="G79"/>
      <c r="H79"/>
      <c r="I79"/>
      <c r="J79"/>
      <c r="K79"/>
      <c r="L79"/>
    </row>
    <row r="80" spans="2:13" x14ac:dyDescent="0.2">
      <c r="B80" s="8" t="s">
        <v>34</v>
      </c>
      <c r="C80" s="21">
        <f>C50+C60+C77</f>
        <v>1044043</v>
      </c>
      <c r="D80" s="8">
        <f>+D50+D60+D77</f>
        <v>1048193</v>
      </c>
      <c r="E80" s="8">
        <v>790</v>
      </c>
      <c r="F80" s="8">
        <v>761179</v>
      </c>
      <c r="G80" s="8">
        <v>761969</v>
      </c>
      <c r="H80" s="8">
        <v>787179</v>
      </c>
      <c r="I80" s="8">
        <v>25210</v>
      </c>
      <c r="J80" s="8">
        <v>285301</v>
      </c>
      <c r="K80" s="8">
        <v>73</v>
      </c>
      <c r="L80" s="76">
        <f>L50+L60+L77</f>
        <v>1031650</v>
      </c>
    </row>
    <row r="81" spans="2:12" x14ac:dyDescent="0.2">
      <c r="B81" s="3"/>
      <c r="C81" s="17"/>
      <c r="D81"/>
      <c r="E81"/>
      <c r="F81"/>
      <c r="G81"/>
      <c r="H81"/>
      <c r="I81"/>
      <c r="J81"/>
      <c r="K81"/>
      <c r="L81"/>
    </row>
    <row r="82" spans="2:12" x14ac:dyDescent="0.2">
      <c r="B82" s="3" t="s">
        <v>31</v>
      </c>
      <c r="C82" s="17"/>
      <c r="D82"/>
      <c r="E82"/>
      <c r="F82"/>
      <c r="G82"/>
      <c r="H82"/>
      <c r="I82"/>
      <c r="J82"/>
      <c r="K82"/>
      <c r="L82"/>
    </row>
    <row r="83" spans="2:12" x14ac:dyDescent="0.2">
      <c r="B83" s="6" t="s">
        <v>21</v>
      </c>
      <c r="C83" s="17"/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/>
    </row>
    <row r="84" spans="2:12" x14ac:dyDescent="0.2">
      <c r="B84" s="6" t="s">
        <v>27</v>
      </c>
      <c r="C84" s="17"/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/>
    </row>
    <row r="85" spans="2:12" x14ac:dyDescent="0.2">
      <c r="B85" s="6"/>
      <c r="C85" s="17"/>
      <c r="D85"/>
      <c r="E85"/>
      <c r="F85"/>
      <c r="G85"/>
      <c r="H85"/>
      <c r="I85"/>
      <c r="J85"/>
      <c r="K85"/>
      <c r="L85"/>
    </row>
    <row r="86" spans="2:12" ht="13.5" thickBot="1" x14ac:dyDescent="0.25">
      <c r="B86" s="14" t="s">
        <v>26</v>
      </c>
      <c r="C86" s="54">
        <f>C80+C83+C84</f>
        <v>1044043</v>
      </c>
      <c r="D86" s="92">
        <f>D80+D83+D84</f>
        <v>1048193</v>
      </c>
      <c r="E86" s="92">
        <v>790</v>
      </c>
      <c r="F86" s="92">
        <v>761179</v>
      </c>
      <c r="G86" s="92">
        <v>761969</v>
      </c>
      <c r="H86" s="92">
        <v>787179</v>
      </c>
      <c r="I86" s="92">
        <v>25210</v>
      </c>
      <c r="J86" s="92">
        <v>285301</v>
      </c>
      <c r="K86" s="92">
        <v>73</v>
      </c>
      <c r="L86" s="79">
        <f>SUM(L80+L83+L84)</f>
        <v>1031650</v>
      </c>
    </row>
    <row r="87" spans="2:12" x14ac:dyDescent="0.2">
      <c r="B87" s="10"/>
      <c r="C87" s="20"/>
      <c r="D87"/>
      <c r="E87"/>
      <c r="F87"/>
      <c r="G87"/>
      <c r="H87"/>
      <c r="I87"/>
      <c r="J87"/>
      <c r="K87"/>
      <c r="L87"/>
    </row>
    <row r="88" spans="2:12" x14ac:dyDescent="0.2">
      <c r="B88" s="10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2:12" ht="15.75" x14ac:dyDescent="0.25">
      <c r="B89" s="25" t="s">
        <v>44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2:12" x14ac:dyDescent="0.2">
      <c r="B90" s="10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2:12" x14ac:dyDescent="0.2">
      <c r="B91" s="1" t="s">
        <v>73</v>
      </c>
      <c r="C91" s="17">
        <f>C36-C80-C7-C8</f>
        <v>-61161</v>
      </c>
      <c r="D91" s="17">
        <f>D36-D80-D7-D8</f>
        <v>-46443</v>
      </c>
      <c r="E91" s="17"/>
      <c r="F91" s="17"/>
      <c r="G91" s="17"/>
      <c r="H91" s="17"/>
      <c r="I91" s="17"/>
      <c r="J91" s="17"/>
      <c r="K91" s="17"/>
      <c r="L91" s="17">
        <f>L36-L80-L7-L8</f>
        <v>-25511</v>
      </c>
    </row>
    <row r="92" spans="2:12" ht="6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2" x14ac:dyDescent="0.2">
      <c r="B93" s="1" t="s">
        <v>47</v>
      </c>
      <c r="C93" s="17">
        <f>C8</f>
        <v>98740</v>
      </c>
      <c r="D93" s="17">
        <f>D8</f>
        <v>98741</v>
      </c>
      <c r="E93" s="17"/>
      <c r="F93" s="17"/>
      <c r="G93" s="17"/>
      <c r="H93" s="17"/>
      <c r="I93" s="17"/>
      <c r="J93" s="17"/>
      <c r="K93" s="17"/>
      <c r="L93" s="17">
        <f>L8</f>
        <v>98741</v>
      </c>
    </row>
    <row r="94" spans="2:12" ht="6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2" ht="12.75" customHeight="1" x14ac:dyDescent="0.2">
      <c r="B95" s="1" t="s">
        <v>48</v>
      </c>
      <c r="C95" s="17">
        <f>C7</f>
        <v>38670</v>
      </c>
      <c r="D95" s="17">
        <f>D7</f>
        <v>38670</v>
      </c>
      <c r="E95" s="17"/>
      <c r="F95" s="17"/>
      <c r="G95" s="17"/>
      <c r="H95" s="17"/>
      <c r="I95" s="17"/>
      <c r="J95" s="17"/>
      <c r="K95" s="17"/>
      <c r="L95" s="17">
        <f>L7</f>
        <v>38670</v>
      </c>
    </row>
    <row r="96" spans="2:12" ht="6" customHeight="1" x14ac:dyDescent="0.2"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2" ht="13.5" thickBot="1" x14ac:dyDescent="0.25">
      <c r="B97" s="1" t="s">
        <v>40</v>
      </c>
      <c r="C97" s="24">
        <f>SUM(C91:C95)</f>
        <v>76249</v>
      </c>
      <c r="D97" s="24">
        <f>SUM(D91:D95)</f>
        <v>90968</v>
      </c>
      <c r="E97" s="17"/>
      <c r="F97" s="17"/>
      <c r="G97" s="17"/>
      <c r="H97" s="17"/>
      <c r="I97" s="17"/>
      <c r="J97" s="17"/>
      <c r="K97" s="17"/>
      <c r="L97" s="24">
        <f>SUM(L91:L95)</f>
        <v>111900</v>
      </c>
    </row>
    <row r="98" spans="2:12" ht="13.5" thickTop="1" x14ac:dyDescent="0.2">
      <c r="C98" s="20"/>
      <c r="D98" s="20"/>
      <c r="E98" s="17"/>
      <c r="F98" s="17"/>
      <c r="G98" s="17"/>
      <c r="H98" s="17"/>
      <c r="I98" s="17"/>
      <c r="J98" s="17"/>
      <c r="K98" s="17"/>
      <c r="L98" s="69"/>
    </row>
    <row r="99" spans="2:12" x14ac:dyDescent="0.2">
      <c r="C99" s="20"/>
      <c r="D99" s="20"/>
      <c r="E99" s="17"/>
      <c r="F99" s="17"/>
      <c r="G99" s="3"/>
      <c r="H99" s="17"/>
      <c r="I99" s="17"/>
      <c r="J99" s="17"/>
      <c r="K99" s="17"/>
      <c r="L99" s="69"/>
    </row>
    <row r="100" spans="2:12" x14ac:dyDescent="0.2">
      <c r="C100" s="20"/>
      <c r="D100" s="20"/>
      <c r="E100" s="17"/>
      <c r="F100" s="17"/>
      <c r="G100" s="52" t="s">
        <v>145</v>
      </c>
      <c r="H100" s="17"/>
      <c r="J100" s="17">
        <v>26055</v>
      </c>
      <c r="K100" s="17"/>
      <c r="L100" s="69"/>
    </row>
    <row r="101" spans="2:12" x14ac:dyDescent="0.2">
      <c r="C101" s="20"/>
      <c r="D101" s="20"/>
      <c r="E101" s="17"/>
      <c r="F101" s="17"/>
      <c r="G101" s="52" t="s">
        <v>146</v>
      </c>
      <c r="H101" s="17"/>
      <c r="J101" s="17">
        <f>J102-J100</f>
        <v>85845</v>
      </c>
      <c r="K101" s="17"/>
      <c r="L101" s="69"/>
    </row>
    <row r="102" spans="2:12" ht="13.5" thickBot="1" x14ac:dyDescent="0.25">
      <c r="C102" s="20"/>
      <c r="D102" s="20"/>
      <c r="E102" s="17"/>
      <c r="F102" s="17"/>
      <c r="G102" s="17"/>
      <c r="H102" s="17"/>
      <c r="I102" s="89" t="s">
        <v>147</v>
      </c>
      <c r="J102" s="54">
        <f>L97</f>
        <v>111900</v>
      </c>
      <c r="K102" s="17"/>
      <c r="L102" s="69"/>
    </row>
    <row r="103" spans="2:12" x14ac:dyDescent="0.2">
      <c r="C103" s="20"/>
      <c r="D103" s="20"/>
      <c r="E103" s="17"/>
      <c r="F103" s="17"/>
      <c r="G103" s="68"/>
      <c r="H103" s="17"/>
      <c r="I103" s="17"/>
      <c r="K103" s="17"/>
      <c r="L103" s="69"/>
    </row>
    <row r="104" spans="2:12" x14ac:dyDescent="0.2">
      <c r="C104" s="20"/>
      <c r="D104" s="20"/>
      <c r="E104" s="17"/>
      <c r="F104" s="17"/>
      <c r="G104" s="17"/>
      <c r="H104" s="17"/>
      <c r="I104" s="70"/>
      <c r="J104" s="20"/>
      <c r="K104" s="17"/>
      <c r="L104" s="69"/>
    </row>
    <row r="105" spans="2:12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2" x14ac:dyDescent="0.2">
      <c r="C106" s="3"/>
      <c r="D106" s="3"/>
      <c r="E106" s="3"/>
      <c r="F106" s="3"/>
      <c r="G106" s="1"/>
      <c r="H106" s="3"/>
      <c r="I106" s="3"/>
      <c r="J106" s="3"/>
      <c r="K106" s="3"/>
      <c r="L106" s="50"/>
    </row>
    <row r="107" spans="2:12" ht="22.5" customHeight="1" x14ac:dyDescent="0.25">
      <c r="B107" s="16" t="s">
        <v>23</v>
      </c>
      <c r="F107" s="52"/>
      <c r="G107" s="1"/>
      <c r="I107" s="1"/>
      <c r="J107" s="1"/>
      <c r="K107" s="63"/>
    </row>
    <row r="109" spans="2:12" ht="12.75" customHeight="1" x14ac:dyDescent="0.2">
      <c r="B109" s="10" t="s">
        <v>70</v>
      </c>
      <c r="C109" s="6"/>
      <c r="D109" s="7"/>
      <c r="G109" s="1"/>
      <c r="J109" s="1"/>
    </row>
    <row r="110" spans="2:12" ht="12.75" customHeight="1" x14ac:dyDescent="0.2">
      <c r="B110" s="42" t="s">
        <v>142</v>
      </c>
      <c r="C110" s="17"/>
      <c r="D110" s="17">
        <v>23592</v>
      </c>
      <c r="I110" s="63"/>
      <c r="J110" s="11"/>
      <c r="L110" s="17"/>
    </row>
    <row r="111" spans="2:12" ht="12.75" customHeight="1" x14ac:dyDescent="0.2">
      <c r="B111" s="9" t="s">
        <v>80</v>
      </c>
      <c r="C111" s="17"/>
      <c r="D111" s="17"/>
      <c r="L111" s="17"/>
    </row>
    <row r="112" spans="2:12" ht="12.75" customHeight="1" x14ac:dyDescent="0.2">
      <c r="B112" s="12" t="s">
        <v>81</v>
      </c>
      <c r="C112" s="17"/>
      <c r="D112" s="17">
        <f>C112</f>
        <v>0</v>
      </c>
      <c r="L112" s="17"/>
    </row>
    <row r="113" spans="2:13" ht="12.75" customHeight="1" x14ac:dyDescent="0.2">
      <c r="B113" s="53" t="s">
        <v>143</v>
      </c>
      <c r="C113" s="17"/>
      <c r="D113" s="17">
        <v>6823</v>
      </c>
      <c r="L113" s="17"/>
    </row>
    <row r="114" spans="2:13" ht="12.75" customHeight="1" x14ac:dyDescent="0.2">
      <c r="B114" s="9" t="s">
        <v>87</v>
      </c>
      <c r="C114" s="17"/>
      <c r="D114" s="17"/>
      <c r="L114" s="17"/>
    </row>
    <row r="115" spans="2:13" ht="12.75" customHeight="1" x14ac:dyDescent="0.2">
      <c r="B115" s="9" t="s">
        <v>88</v>
      </c>
      <c r="C115" s="17"/>
      <c r="D115" s="17">
        <f>C115</f>
        <v>0</v>
      </c>
      <c r="L115" s="17"/>
    </row>
    <row r="116" spans="2:13" ht="12.75" customHeight="1" x14ac:dyDescent="0.2">
      <c r="B116" s="6"/>
      <c r="D116" s="7"/>
      <c r="L116" s="7"/>
    </row>
    <row r="117" spans="2:13" ht="12.75" customHeight="1" x14ac:dyDescent="0.2">
      <c r="B117" s="14" t="s">
        <v>29</v>
      </c>
      <c r="C117" s="21">
        <f>SUM(C110:C115)</f>
        <v>0</v>
      </c>
      <c r="D117" s="21">
        <f>SUM(D110:D115)</f>
        <v>30415</v>
      </c>
      <c r="E117" s="58"/>
      <c r="F117" s="58"/>
      <c r="G117" s="58"/>
      <c r="H117" s="58"/>
      <c r="I117" s="58"/>
      <c r="J117" s="58"/>
      <c r="K117" s="58"/>
      <c r="L117" s="21"/>
    </row>
    <row r="119" spans="2:13" ht="12.75" customHeight="1" x14ac:dyDescent="0.2">
      <c r="B119" s="10" t="s">
        <v>71</v>
      </c>
      <c r="C119"/>
      <c r="D119"/>
      <c r="E119"/>
      <c r="F119"/>
      <c r="G119"/>
      <c r="H119"/>
      <c r="I119"/>
      <c r="J119"/>
      <c r="K119"/>
      <c r="L119" s="13"/>
    </row>
    <row r="120" spans="2:13" ht="12.75" customHeight="1" x14ac:dyDescent="0.2">
      <c r="B120" s="9" t="s">
        <v>77</v>
      </c>
      <c r="C120" s="17"/>
      <c r="D120"/>
      <c r="E120"/>
      <c r="F120"/>
      <c r="G120"/>
      <c r="H120"/>
      <c r="I120"/>
      <c r="J120"/>
      <c r="K120"/>
      <c r="L120" s="17"/>
    </row>
    <row r="121" spans="2:13" ht="12.75" customHeight="1" x14ac:dyDescent="0.2">
      <c r="B121" s="9" t="s">
        <v>78</v>
      </c>
      <c r="C121" s="17"/>
      <c r="D121"/>
      <c r="E121"/>
      <c r="F121"/>
      <c r="G121"/>
      <c r="H121"/>
      <c r="I121"/>
      <c r="J121"/>
      <c r="K121"/>
      <c r="L121" s="17"/>
    </row>
    <row r="122" spans="2:13" ht="12.75" customHeight="1" x14ac:dyDescent="0.2">
      <c r="B122" s="9" t="s">
        <v>79</v>
      </c>
      <c r="C122" s="17"/>
      <c r="D122" s="75"/>
      <c r="E122"/>
      <c r="F122"/>
      <c r="G122"/>
      <c r="H122"/>
      <c r="I122"/>
      <c r="J122"/>
      <c r="K122"/>
      <c r="L122" s="67"/>
      <c r="M122" s="3"/>
    </row>
    <row r="123" spans="2:13" ht="12.75" customHeight="1" x14ac:dyDescent="0.2">
      <c r="B123" s="9"/>
      <c r="C123"/>
      <c r="D123"/>
      <c r="E123"/>
      <c r="F123"/>
      <c r="G123"/>
      <c r="H123"/>
      <c r="I123"/>
      <c r="J123"/>
      <c r="K123"/>
      <c r="L123" s="13"/>
    </row>
    <row r="124" spans="2:13" ht="12.75" customHeight="1" x14ac:dyDescent="0.2">
      <c r="B124" s="14" t="s">
        <v>35</v>
      </c>
      <c r="C124" s="21">
        <f>SUM(C120:C122)</f>
        <v>0</v>
      </c>
      <c r="D124" s="90"/>
      <c r="E124" s="57"/>
      <c r="F124" s="57"/>
      <c r="G124" s="57"/>
      <c r="H124" s="57"/>
      <c r="I124" s="57"/>
      <c r="J124" s="57"/>
      <c r="K124" s="57"/>
      <c r="L124" s="51"/>
      <c r="M124" s="3"/>
    </row>
    <row r="125" spans="2:13" ht="12.75" customHeight="1" x14ac:dyDescent="0.2">
      <c r="B125" s="10"/>
      <c r="C125" s="3"/>
      <c r="D125"/>
      <c r="E125"/>
      <c r="F125"/>
      <c r="G125"/>
      <c r="H125"/>
      <c r="I125"/>
      <c r="J125"/>
      <c r="K125"/>
      <c r="L125" s="3"/>
    </row>
    <row r="126" spans="2:13" ht="12.75" customHeight="1" x14ac:dyDescent="0.2">
      <c r="B126" s="14" t="s">
        <v>72</v>
      </c>
      <c r="C126" s="21">
        <f>C117+C124</f>
        <v>0</v>
      </c>
      <c r="D126" s="88">
        <f>SUM(D117+D124)</f>
        <v>30415</v>
      </c>
      <c r="E126" s="57"/>
      <c r="F126" s="57"/>
      <c r="G126" s="57"/>
      <c r="H126" s="57"/>
      <c r="I126" s="57"/>
      <c r="J126" s="57"/>
      <c r="K126" s="57"/>
      <c r="L126" s="51"/>
    </row>
    <row r="127" spans="2:13" ht="12.75" customHeight="1" x14ac:dyDescent="0.2">
      <c r="B127" s="10"/>
      <c r="C127" s="3"/>
      <c r="D127"/>
      <c r="E127"/>
      <c r="F127"/>
      <c r="G127"/>
      <c r="H127"/>
      <c r="I127"/>
      <c r="J127"/>
      <c r="K127"/>
      <c r="L127" s="3"/>
    </row>
    <row r="128" spans="2:13" x14ac:dyDescent="0.2">
      <c r="B128" s="10" t="s">
        <v>100</v>
      </c>
      <c r="C128" s="17"/>
      <c r="D128"/>
      <c r="E128" s="61"/>
      <c r="F128"/>
      <c r="G128"/>
      <c r="H128"/>
      <c r="I128"/>
      <c r="J128"/>
      <c r="K128"/>
      <c r="L128" s="3"/>
    </row>
    <row r="129" spans="2:13" x14ac:dyDescent="0.2">
      <c r="B129" s="10" t="s">
        <v>144</v>
      </c>
      <c r="C129" s="17"/>
      <c r="D129" s="75"/>
      <c r="E129" s="61"/>
      <c r="F129"/>
      <c r="G129"/>
      <c r="H129"/>
      <c r="I129"/>
      <c r="J129"/>
      <c r="K129"/>
      <c r="L129" s="67"/>
      <c r="M129" s="3"/>
    </row>
    <row r="130" spans="2:13" x14ac:dyDescent="0.2">
      <c r="B130" s="53"/>
      <c r="C130" s="17"/>
      <c r="D130"/>
      <c r="E130" s="61"/>
      <c r="F130"/>
      <c r="G130"/>
      <c r="H130"/>
      <c r="I130"/>
      <c r="J130"/>
      <c r="K130"/>
      <c r="L130" s="56"/>
    </row>
    <row r="131" spans="2:13" x14ac:dyDescent="0.2">
      <c r="B131" s="62"/>
      <c r="C131" s="3"/>
      <c r="D131"/>
      <c r="E131"/>
      <c r="F131"/>
      <c r="G131"/>
      <c r="H131"/>
      <c r="I131"/>
      <c r="J131"/>
      <c r="K131"/>
      <c r="L131" s="42"/>
    </row>
    <row r="132" spans="2:13" x14ac:dyDescent="0.2">
      <c r="B132" s="14" t="s">
        <v>36</v>
      </c>
      <c r="C132" s="21">
        <f>SUM(C129:C130)</f>
        <v>0</v>
      </c>
      <c r="D132" s="76"/>
      <c r="E132" s="57"/>
      <c r="F132" s="57"/>
      <c r="G132" s="57"/>
      <c r="H132" s="57"/>
      <c r="I132" s="57"/>
      <c r="J132" s="57"/>
      <c r="K132" s="57"/>
      <c r="L132" s="21"/>
      <c r="M132" s="3"/>
    </row>
    <row r="133" spans="2:13" x14ac:dyDescent="0.2">
      <c r="B133" s="1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2:13" x14ac:dyDescent="0.2">
      <c r="B134" s="10" t="s">
        <v>85</v>
      </c>
      <c r="C134" s="20"/>
      <c r="D134"/>
      <c r="E134"/>
      <c r="F134"/>
      <c r="G134"/>
      <c r="H134"/>
      <c r="I134"/>
      <c r="J134"/>
      <c r="K134"/>
      <c r="L134" s="20"/>
    </row>
    <row r="135" spans="2:13" x14ac:dyDescent="0.2">
      <c r="B135" s="9" t="s">
        <v>27</v>
      </c>
      <c r="C135" s="20"/>
      <c r="D135"/>
      <c r="E135"/>
      <c r="F135"/>
      <c r="G135"/>
      <c r="H135"/>
      <c r="I135"/>
      <c r="J135"/>
      <c r="K135"/>
      <c r="L135" s="20"/>
    </row>
    <row r="136" spans="2:13" x14ac:dyDescent="0.2">
      <c r="B136" s="9"/>
      <c r="C136" s="20"/>
      <c r="D136"/>
      <c r="E136"/>
      <c r="F136"/>
      <c r="G136"/>
      <c r="H136"/>
      <c r="I136"/>
      <c r="J136"/>
      <c r="K136"/>
      <c r="L136" s="20"/>
    </row>
    <row r="137" spans="2:13" x14ac:dyDescent="0.2">
      <c r="B137" s="14" t="s">
        <v>26</v>
      </c>
      <c r="C137" s="21">
        <f>C132+C135</f>
        <v>0</v>
      </c>
      <c r="D137" s="76"/>
      <c r="E137" s="8"/>
      <c r="F137" s="8"/>
      <c r="G137" s="8"/>
      <c r="H137" s="8"/>
      <c r="I137" s="8"/>
      <c r="J137" s="8"/>
      <c r="K137" s="8"/>
      <c r="L137" s="51">
        <f>L132+L135</f>
        <v>0</v>
      </c>
    </row>
    <row r="138" spans="2:13" x14ac:dyDescent="0.2">
      <c r="B138" s="10"/>
      <c r="C138" s="20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2:13" x14ac:dyDescent="0.2">
      <c r="C139" s="3"/>
      <c r="D139" s="3"/>
      <c r="L139" s="3"/>
    </row>
    <row r="140" spans="2:13" ht="15.75" x14ac:dyDescent="0.25">
      <c r="B140" s="41" t="s">
        <v>50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3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3" x14ac:dyDescent="0.2">
      <c r="B142" s="1" t="s">
        <v>73</v>
      </c>
      <c r="C142" s="17">
        <f>C126-C132-C110-C111-C112</f>
        <v>0</v>
      </c>
      <c r="D142" s="17">
        <f>D126-D132-D110-D111-D112</f>
        <v>6823</v>
      </c>
      <c r="E142" s="17"/>
      <c r="F142" s="17"/>
      <c r="G142" s="17"/>
      <c r="H142" s="17"/>
      <c r="I142" s="17"/>
      <c r="J142" s="17"/>
      <c r="K142" s="17"/>
      <c r="L142" s="17">
        <f>L126-L132-L110-L111-L112</f>
        <v>0</v>
      </c>
    </row>
    <row r="143" spans="2:13" ht="6" customHeight="1" x14ac:dyDescent="0.2"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2:13" ht="12.75" customHeight="1" x14ac:dyDescent="0.2">
      <c r="B144" s="1" t="s">
        <v>86</v>
      </c>
      <c r="C144" s="17">
        <f>C110+C111+C112</f>
        <v>0</v>
      </c>
      <c r="D144" s="17">
        <f>D110+D111+D112</f>
        <v>23592</v>
      </c>
      <c r="E144" s="17"/>
      <c r="F144" s="17"/>
      <c r="G144" s="17"/>
      <c r="H144" s="17"/>
      <c r="I144" s="17"/>
      <c r="J144" s="17"/>
      <c r="K144" s="17"/>
      <c r="L144" s="17">
        <f t="shared" ref="L144" si="2">L110+L111+L112</f>
        <v>0</v>
      </c>
    </row>
    <row r="145" spans="1:13" ht="6" customHeight="1" x14ac:dyDescent="0.2"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3" ht="13.5" thickBot="1" x14ac:dyDescent="0.25">
      <c r="B146" s="1" t="s">
        <v>40</v>
      </c>
      <c r="C146" s="24">
        <f>SUM(C142:C144)</f>
        <v>0</v>
      </c>
      <c r="D146" s="24">
        <f>SUM(D142:D144)</f>
        <v>30415</v>
      </c>
      <c r="E146" s="59"/>
      <c r="F146" s="59"/>
      <c r="G146" s="59"/>
      <c r="H146" s="59"/>
      <c r="I146" s="59"/>
      <c r="J146" s="59"/>
      <c r="K146" s="59"/>
      <c r="L146" s="24">
        <f>SUM(L142:L144)</f>
        <v>0</v>
      </c>
    </row>
    <row r="147" spans="1:13" ht="13.5" thickTop="1" x14ac:dyDescent="0.2">
      <c r="C147" s="20"/>
      <c r="D147" s="20"/>
      <c r="E147" s="17"/>
      <c r="F147" s="17"/>
      <c r="G147" s="17"/>
      <c r="H147" s="17"/>
      <c r="I147" s="17"/>
      <c r="J147" s="17"/>
      <c r="K147" s="17"/>
      <c r="L147" s="20"/>
    </row>
    <row r="148" spans="1:13" x14ac:dyDescent="0.2">
      <c r="C148" s="20"/>
      <c r="D148" s="20"/>
      <c r="E148" s="17"/>
      <c r="F148" s="17"/>
      <c r="G148" s="17"/>
      <c r="H148" s="17"/>
      <c r="I148" s="17"/>
      <c r="J148" s="17"/>
      <c r="K148" s="17"/>
      <c r="L148" s="20"/>
    </row>
    <row r="149" spans="1:13" x14ac:dyDescent="0.2">
      <c r="C149" s="17"/>
    </row>
    <row r="150" spans="1:13" x14ac:dyDescent="0.2">
      <c r="B150" s="43"/>
    </row>
    <row r="152" spans="1:13" ht="13.5" thickBot="1" x14ac:dyDescent="0.25"/>
    <row r="153" spans="1:13" ht="14.25" thickTop="1" thickBot="1" x14ac:dyDescent="0.25">
      <c r="B153" s="27"/>
      <c r="C153" s="27"/>
      <c r="D153" s="28"/>
      <c r="E153" s="28"/>
      <c r="F153" s="28"/>
      <c r="G153" s="28"/>
      <c r="H153" s="28"/>
      <c r="I153" s="28"/>
      <c r="J153" s="28"/>
      <c r="K153" s="28"/>
      <c r="L153" s="27"/>
      <c r="M153" s="29"/>
    </row>
    <row r="154" spans="1:13" ht="18.75" thickTop="1" x14ac:dyDescent="0.25">
      <c r="A154" s="26"/>
      <c r="B154" s="44" t="s">
        <v>58</v>
      </c>
      <c r="M154" s="31"/>
    </row>
    <row r="155" spans="1:13" x14ac:dyDescent="0.2">
      <c r="A155" s="30"/>
      <c r="M155" s="31"/>
    </row>
    <row r="156" spans="1:13" ht="15.75" x14ac:dyDescent="0.25">
      <c r="A156" s="30"/>
      <c r="B156" s="23" t="s">
        <v>42</v>
      </c>
      <c r="M156" s="31"/>
    </row>
    <row r="157" spans="1:13" x14ac:dyDescent="0.2">
      <c r="A157" s="30"/>
      <c r="M157" s="31"/>
    </row>
    <row r="158" spans="1:13" x14ac:dyDescent="0.2">
      <c r="A158" s="30"/>
      <c r="B158" s="3" t="s">
        <v>59</v>
      </c>
      <c r="M158" s="31"/>
    </row>
    <row r="159" spans="1:13" x14ac:dyDescent="0.2">
      <c r="A159" s="30"/>
      <c r="B159" s="1" t="s">
        <v>54</v>
      </c>
      <c r="D159" s="47">
        <v>735457</v>
      </c>
      <c r="M159" s="31"/>
    </row>
    <row r="160" spans="1:13" x14ac:dyDescent="0.2">
      <c r="A160" s="30"/>
      <c r="B160" s="1" t="s">
        <v>84</v>
      </c>
      <c r="D160" s="36">
        <f>F86-F34</f>
        <v>735458</v>
      </c>
      <c r="E160" s="2" t="s">
        <v>66</v>
      </c>
      <c r="F160" s="2" t="s">
        <v>43</v>
      </c>
      <c r="M160" s="31"/>
    </row>
    <row r="161" spans="1:13" ht="13.5" thickBot="1" x14ac:dyDescent="0.25">
      <c r="A161" s="30"/>
      <c r="B161" s="1" t="s">
        <v>49</v>
      </c>
      <c r="D161" s="37">
        <f>D159-D160</f>
        <v>-1</v>
      </c>
      <c r="E161" s="52" t="s">
        <v>149</v>
      </c>
      <c r="M161" s="31"/>
    </row>
    <row r="162" spans="1:13" ht="13.5" thickTop="1" x14ac:dyDescent="0.2">
      <c r="A162" s="30"/>
      <c r="D162" s="1"/>
      <c r="M162" s="31"/>
    </row>
    <row r="163" spans="1:13" x14ac:dyDescent="0.2">
      <c r="A163" s="30"/>
      <c r="B163" s="6" t="s">
        <v>61</v>
      </c>
      <c r="D163" s="82">
        <v>1116565</v>
      </c>
      <c r="E163" s="2" t="s">
        <v>66</v>
      </c>
      <c r="F163" s="2" t="s">
        <v>45</v>
      </c>
      <c r="M163" s="31"/>
    </row>
    <row r="164" spans="1:13" x14ac:dyDescent="0.2">
      <c r="A164" s="30"/>
      <c r="B164" s="6" t="s">
        <v>46</v>
      </c>
      <c r="D164" s="78">
        <f>D23</f>
        <v>1116564</v>
      </c>
      <c r="E164" s="2" t="s">
        <v>66</v>
      </c>
      <c r="F164" s="2" t="s">
        <v>43</v>
      </c>
      <c r="M164" s="31"/>
    </row>
    <row r="165" spans="1:13" ht="13.5" thickBot="1" x14ac:dyDescent="0.25">
      <c r="A165" s="30"/>
      <c r="B165" s="1" t="s">
        <v>49</v>
      </c>
      <c r="D165" s="37">
        <f>D163-D164</f>
        <v>1</v>
      </c>
      <c r="E165" s="91"/>
      <c r="M165" s="31"/>
    </row>
    <row r="166" spans="1:13" ht="13.5" thickTop="1" x14ac:dyDescent="0.2">
      <c r="A166" s="30"/>
      <c r="D166" s="22"/>
      <c r="E166" s="64"/>
      <c r="M166" s="31"/>
    </row>
    <row r="167" spans="1:13" x14ac:dyDescent="0.2">
      <c r="A167" s="30"/>
      <c r="M167" s="31"/>
    </row>
    <row r="168" spans="1:13" ht="25.5" x14ac:dyDescent="0.2">
      <c r="A168" s="30"/>
      <c r="B168" s="10" t="s">
        <v>62</v>
      </c>
      <c r="D168" s="45" t="s">
        <v>16</v>
      </c>
      <c r="E168" s="45" t="s">
        <v>0</v>
      </c>
      <c r="F168" s="45" t="s">
        <v>56</v>
      </c>
      <c r="M168" s="31"/>
    </row>
    <row r="169" spans="1:13" x14ac:dyDescent="0.2">
      <c r="A169" s="30"/>
      <c r="B169" s="6" t="s">
        <v>60</v>
      </c>
      <c r="D169" s="78">
        <f>C36</f>
        <v>1120292</v>
      </c>
      <c r="E169" s="36">
        <f>D36</f>
        <v>1139161</v>
      </c>
      <c r="F169" s="36">
        <f>L36</f>
        <v>1143550</v>
      </c>
      <c r="G169" s="2" t="s">
        <v>65</v>
      </c>
      <c r="H169" s="2" t="s">
        <v>43</v>
      </c>
      <c r="M169" s="31"/>
    </row>
    <row r="170" spans="1:13" x14ac:dyDescent="0.2">
      <c r="A170" s="30"/>
      <c r="B170" s="6" t="s">
        <v>55</v>
      </c>
      <c r="D170" s="78">
        <f>C86</f>
        <v>1044043</v>
      </c>
      <c r="E170" s="36">
        <f>D86</f>
        <v>1048193</v>
      </c>
      <c r="F170" s="36">
        <f>L86</f>
        <v>1031650</v>
      </c>
      <c r="G170" s="2" t="s">
        <v>65</v>
      </c>
      <c r="H170" s="2" t="s">
        <v>43</v>
      </c>
      <c r="M170" s="31"/>
    </row>
    <row r="171" spans="1:13" ht="13.5" thickBot="1" x14ac:dyDescent="0.25">
      <c r="A171" s="30"/>
      <c r="B171" s="6" t="s">
        <v>57</v>
      </c>
      <c r="D171" s="46">
        <f>D169-D170</f>
        <v>76249</v>
      </c>
      <c r="E171" s="46">
        <f>E169-E170</f>
        <v>90968</v>
      </c>
      <c r="F171" s="46">
        <f>F169-F170</f>
        <v>111900</v>
      </c>
      <c r="G171" s="11" t="s">
        <v>103</v>
      </c>
      <c r="M171" s="31"/>
    </row>
    <row r="172" spans="1:13" ht="13.5" thickTop="1" x14ac:dyDescent="0.2">
      <c r="A172" s="30"/>
      <c r="G172" s="64"/>
      <c r="M172" s="31"/>
    </row>
    <row r="173" spans="1:13" x14ac:dyDescent="0.2">
      <c r="A173" s="30"/>
      <c r="M173" s="31"/>
    </row>
    <row r="174" spans="1:13" ht="15.75" x14ac:dyDescent="0.25">
      <c r="A174" s="30"/>
      <c r="B174" s="23" t="s">
        <v>51</v>
      </c>
      <c r="M174" s="31"/>
    </row>
    <row r="175" spans="1:13" x14ac:dyDescent="0.2">
      <c r="A175" s="30"/>
      <c r="B175" s="3" t="s">
        <v>59</v>
      </c>
      <c r="M175" s="31"/>
    </row>
    <row r="176" spans="1:13" x14ac:dyDescent="0.2">
      <c r="A176" s="30"/>
      <c r="B176" s="1" t="s">
        <v>54</v>
      </c>
      <c r="D176" s="48">
        <v>0</v>
      </c>
      <c r="M176" s="31"/>
    </row>
    <row r="177" spans="1:13" x14ac:dyDescent="0.2">
      <c r="A177" s="30"/>
      <c r="B177" s="1" t="s">
        <v>84</v>
      </c>
      <c r="D177" s="36">
        <f>F132-F124</f>
        <v>0</v>
      </c>
      <c r="E177" s="2" t="s">
        <v>66</v>
      </c>
      <c r="F177" s="2" t="s">
        <v>43</v>
      </c>
      <c r="M177" s="31"/>
    </row>
    <row r="178" spans="1:13" ht="13.5" thickBot="1" x14ac:dyDescent="0.25">
      <c r="A178" s="30"/>
      <c r="B178" s="1" t="s">
        <v>49</v>
      </c>
      <c r="D178" s="37">
        <f>D176-D177</f>
        <v>0</v>
      </c>
      <c r="M178" s="31"/>
    </row>
    <row r="179" spans="1:13" ht="13.5" thickTop="1" x14ac:dyDescent="0.2">
      <c r="A179" s="30"/>
      <c r="D179" s="1"/>
      <c r="M179" s="31"/>
    </row>
    <row r="180" spans="1:13" x14ac:dyDescent="0.2">
      <c r="A180" s="30"/>
      <c r="B180" s="6" t="s">
        <v>63</v>
      </c>
      <c r="D180" s="48">
        <v>30415</v>
      </c>
      <c r="E180" s="2" t="s">
        <v>66</v>
      </c>
      <c r="F180" s="2" t="s">
        <v>45</v>
      </c>
      <c r="M180" s="31"/>
    </row>
    <row r="181" spans="1:13" x14ac:dyDescent="0.2">
      <c r="A181" s="30"/>
      <c r="B181" s="6" t="s">
        <v>46</v>
      </c>
      <c r="D181" s="36">
        <f>D117</f>
        <v>30415</v>
      </c>
      <c r="E181" s="2" t="s">
        <v>66</v>
      </c>
      <c r="F181" s="2" t="s">
        <v>43</v>
      </c>
      <c r="M181" s="31"/>
    </row>
    <row r="182" spans="1:13" ht="13.5" thickBot="1" x14ac:dyDescent="0.25">
      <c r="A182" s="30"/>
      <c r="B182" s="1" t="s">
        <v>49</v>
      </c>
      <c r="D182" s="37">
        <f>D180-D181</f>
        <v>0</v>
      </c>
      <c r="M182" s="31"/>
    </row>
    <row r="183" spans="1:13" ht="13.5" thickTop="1" x14ac:dyDescent="0.2">
      <c r="A183" s="30"/>
      <c r="M183" s="31"/>
    </row>
    <row r="184" spans="1:13" ht="25.5" x14ac:dyDescent="0.2">
      <c r="A184" s="30"/>
      <c r="B184" s="10" t="s">
        <v>62</v>
      </c>
      <c r="D184" s="45" t="s">
        <v>16</v>
      </c>
      <c r="E184" s="45" t="s">
        <v>0</v>
      </c>
      <c r="F184" s="45" t="s">
        <v>56</v>
      </c>
      <c r="M184" s="31"/>
    </row>
    <row r="185" spans="1:13" x14ac:dyDescent="0.2">
      <c r="A185" s="30"/>
      <c r="B185" s="6" t="s">
        <v>64</v>
      </c>
      <c r="D185" s="36">
        <f>C126</f>
        <v>0</v>
      </c>
      <c r="E185" s="36">
        <f>D126</f>
        <v>30415</v>
      </c>
      <c r="F185" s="36">
        <f>L126</f>
        <v>0</v>
      </c>
      <c r="G185" s="2" t="s">
        <v>65</v>
      </c>
      <c r="H185" s="2" t="s">
        <v>43</v>
      </c>
      <c r="M185" s="31"/>
    </row>
    <row r="186" spans="1:13" x14ac:dyDescent="0.2">
      <c r="A186" s="30"/>
      <c r="B186" s="6" t="s">
        <v>83</v>
      </c>
      <c r="D186" s="36">
        <f>C137</f>
        <v>0</v>
      </c>
      <c r="E186" s="36">
        <f>D137</f>
        <v>0</v>
      </c>
      <c r="F186" s="36">
        <f>L137</f>
        <v>0</v>
      </c>
      <c r="G186" s="2" t="s">
        <v>65</v>
      </c>
      <c r="H186" s="2" t="s">
        <v>43</v>
      </c>
      <c r="M186" s="31"/>
    </row>
    <row r="187" spans="1:13" ht="13.5" thickBot="1" x14ac:dyDescent="0.25">
      <c r="A187" s="30"/>
      <c r="B187" s="6" t="s">
        <v>57</v>
      </c>
      <c r="D187" s="46">
        <f>D185-D186</f>
        <v>0</v>
      </c>
      <c r="E187" s="46">
        <f>E185-E186</f>
        <v>30415</v>
      </c>
      <c r="F187" s="46">
        <f>F185-F186</f>
        <v>0</v>
      </c>
      <c r="M187" s="31"/>
    </row>
    <row r="188" spans="1:13" ht="13.5" thickTop="1" x14ac:dyDescent="0.2">
      <c r="A188" s="30"/>
      <c r="M188" s="31"/>
    </row>
    <row r="189" spans="1:13" x14ac:dyDescent="0.2">
      <c r="A189" s="30"/>
      <c r="M189" s="31"/>
    </row>
    <row r="190" spans="1:13" ht="13.5" thickBot="1" x14ac:dyDescent="0.25">
      <c r="A190" s="30"/>
      <c r="B190" s="33"/>
      <c r="C190" s="33"/>
      <c r="D190" s="34"/>
      <c r="E190" s="34"/>
      <c r="F190" s="34"/>
      <c r="G190" s="34"/>
      <c r="H190" s="34"/>
      <c r="I190" s="34"/>
      <c r="J190" s="34"/>
      <c r="K190" s="34"/>
      <c r="L190" s="33"/>
      <c r="M190" s="35"/>
    </row>
    <row r="191" spans="1:13" ht="14.25" thickTop="1" thickBot="1" x14ac:dyDescent="0.25">
      <c r="A191" s="32"/>
    </row>
    <row r="192" spans="1:13" ht="13.5" thickTop="1" x14ac:dyDescent="0.2"/>
  </sheetData>
  <mergeCells count="2">
    <mergeCell ref="A1:B1"/>
    <mergeCell ref="G2:H2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1" fitToHeight="0" orientation="landscape" r:id="rId1"/>
  <headerFooter alignWithMargins="0">
    <oddFooter>&amp;LBabcock 4S Finance Consultancy&amp;RApril 2016</oddFooter>
  </headerFooter>
  <rowBreaks count="2" manualBreakCount="2">
    <brk id="105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Philippa Assender</cp:lastModifiedBy>
  <cp:lastPrinted>2022-01-11T12:46:14Z</cp:lastPrinted>
  <dcterms:created xsi:type="dcterms:W3CDTF">2003-04-23T17:18:43Z</dcterms:created>
  <dcterms:modified xsi:type="dcterms:W3CDTF">2022-01-11T13:06:47Z</dcterms:modified>
</cp:coreProperties>
</file>