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B:\1. Finance &amp; Payroll\1. Budget\Budget 2024-25\THE ARK FMR\"/>
    </mc:Choice>
  </mc:AlternateContent>
  <xr:revisionPtr revIDLastSave="0" documentId="13_ncr:1_{00B558BD-F997-4A86-AAE0-6AB0975FF231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Ark FMR" sheetId="1" r:id="rId1"/>
  </sheets>
  <calcPr calcId="191029"/>
</workbook>
</file>

<file path=xl/calcChain.xml><?xml version="1.0" encoding="utf-8"?>
<calcChain xmlns="http://schemas.openxmlformats.org/spreadsheetml/2006/main">
  <c r="L40" i="1" l="1"/>
  <c r="D53" i="1" l="1"/>
  <c r="L31" i="1"/>
  <c r="C31" i="1"/>
  <c r="L9" i="1" l="1"/>
  <c r="D9" i="1"/>
  <c r="C9" i="1"/>
  <c r="K14" i="1" l="1"/>
  <c r="D31" i="1" l="1"/>
  <c r="E31" i="1"/>
  <c r="F31" i="1"/>
  <c r="G31" i="1"/>
  <c r="H31" i="1"/>
  <c r="I31" i="1"/>
  <c r="J31" i="1"/>
  <c r="D23" i="1"/>
  <c r="E23" i="1"/>
  <c r="F23" i="1"/>
  <c r="G23" i="1"/>
  <c r="H23" i="1"/>
  <c r="I23" i="1"/>
  <c r="J23" i="1"/>
  <c r="D14" i="1"/>
  <c r="D16" i="1" s="1"/>
  <c r="E14" i="1"/>
  <c r="F14" i="1"/>
  <c r="G14" i="1"/>
  <c r="H14" i="1"/>
  <c r="I14" i="1"/>
  <c r="J14" i="1"/>
  <c r="J33" i="1" l="1"/>
  <c r="F33" i="1"/>
  <c r="I33" i="1"/>
  <c r="E33" i="1"/>
  <c r="H33" i="1"/>
  <c r="D33" i="1"/>
  <c r="G33" i="1"/>
  <c r="L14" i="1"/>
  <c r="L16" i="1" s="1"/>
  <c r="F57" i="1" s="1"/>
  <c r="L23" i="1"/>
  <c r="L33" i="1" l="1"/>
  <c r="F58" i="1" s="1"/>
  <c r="C23" i="1"/>
  <c r="C33" i="1" l="1"/>
  <c r="D58" i="1" s="1"/>
  <c r="L38" i="1"/>
  <c r="D49" i="1"/>
  <c r="D50" i="1" s="1"/>
  <c r="E58" i="1"/>
  <c r="D54" i="1"/>
  <c r="C14" i="1"/>
  <c r="C16" i="1" l="1"/>
  <c r="D57" i="1" s="1"/>
  <c r="D59" i="1" s="1"/>
  <c r="E57" i="1"/>
  <c r="E59" i="1" s="1"/>
  <c r="F59" i="1"/>
  <c r="D40" i="1"/>
  <c r="D38" i="1" s="1"/>
  <c r="C40" i="1" l="1"/>
  <c r="C38" i="1" s="1"/>
</calcChain>
</file>

<file path=xl/sharedStrings.xml><?xml version="1.0" encoding="utf-8"?>
<sst xmlns="http://schemas.openxmlformats.org/spreadsheetml/2006/main" count="65" uniqueCount="54">
  <si>
    <t>Original Budget</t>
  </si>
  <si>
    <t>Current Budget</t>
  </si>
  <si>
    <t>Variance to Profile</t>
  </si>
  <si>
    <t>Balance Remaining</t>
  </si>
  <si>
    <t>% Spent</t>
  </si>
  <si>
    <t>Forecast of Out-turn</t>
  </si>
  <si>
    <t>Comments</t>
  </si>
  <si>
    <t>INCOME</t>
  </si>
  <si>
    <t>Income from Facilities and Services</t>
  </si>
  <si>
    <t>Other Income</t>
  </si>
  <si>
    <t>TOTAL BROUGHT FORWARD AND INCOME</t>
  </si>
  <si>
    <t>EXPENDITURE</t>
  </si>
  <si>
    <t xml:space="preserve">Staffing </t>
  </si>
  <si>
    <t>Premises</t>
  </si>
  <si>
    <t>Resources</t>
  </si>
  <si>
    <t>TOTAL EXPENDITURE</t>
  </si>
  <si>
    <t>In Year Balance</t>
  </si>
  <si>
    <t>Cumulative Balance to carry forward</t>
  </si>
  <si>
    <t>Checks &amp; Reconciliations</t>
  </si>
  <si>
    <t>Reconciliation to FMS</t>
  </si>
  <si>
    <t>Enter Actual Net Expenditure from FMS User Defined Recon Report</t>
  </si>
  <si>
    <t>Actual Nett Expenditure from FMR</t>
  </si>
  <si>
    <t>Difference (Should be Zero - subject to rounding difference)</t>
  </si>
  <si>
    <t>Current Funding from FMR</t>
  </si>
  <si>
    <t>Funding to Expenditure Reconciliation</t>
  </si>
  <si>
    <t>Total Inc/Exp</t>
  </si>
  <si>
    <t>Profiled Inc/Exp</t>
  </si>
  <si>
    <t>calculated from data above - do not enter</t>
  </si>
  <si>
    <t>enter as positive</t>
  </si>
  <si>
    <t>Forecast of Outturn</t>
  </si>
  <si>
    <t>&lt;&lt;&lt;&lt;&lt;&lt;&lt;&lt;&lt;&lt;</t>
  </si>
  <si>
    <t>Total Brought Forward and Income</t>
  </si>
  <si>
    <t>Total Expenditure Allocated to Cost Centres</t>
  </si>
  <si>
    <t>SUMMARY</t>
  </si>
  <si>
    <t>OTHER FUNDS</t>
  </si>
  <si>
    <t>Enter Fund Income for 'Other Funds' on FMS User Defined Recon Report</t>
  </si>
  <si>
    <t>Other staff costs</t>
  </si>
  <si>
    <t>Total Staffing Costs</t>
  </si>
  <si>
    <t>Consumables and Resources</t>
  </si>
  <si>
    <t>Catering</t>
  </si>
  <si>
    <t>Total Resources Costs</t>
  </si>
  <si>
    <t>Actual Income/ Expenditure</t>
  </si>
  <si>
    <t>Committed Inc. /Expenditure</t>
  </si>
  <si>
    <t>Nutfield Church (C of E) Primary School Wrap Around Provision (Ark)</t>
  </si>
  <si>
    <t>Total Income</t>
  </si>
  <si>
    <t>Total Premises Costs</t>
  </si>
  <si>
    <r>
      <t>FINANCIAL MONITORING REPORT</t>
    </r>
    <r>
      <rPr>
        <sz val="12"/>
        <rFont val="Arial"/>
        <family val="2"/>
      </rPr>
      <t xml:space="preserve"> - </t>
    </r>
    <r>
      <rPr>
        <sz val="12"/>
        <color theme="1"/>
        <rFont val="Arial"/>
        <family val="2"/>
      </rPr>
      <t>For the financial year and period up to &amp; including:</t>
    </r>
  </si>
  <si>
    <t xml:space="preserve">b/fwd from previous year </t>
  </si>
  <si>
    <t>Play Leader, Play Workers, SBM and Admin support</t>
  </si>
  <si>
    <t>2023-24</t>
  </si>
  <si>
    <t>Trf to Pupil Focused Brought Forward</t>
  </si>
  <si>
    <t>Total Other Funds</t>
  </si>
  <si>
    <t>Difference due to Brought Forward balance not yet showing on SCC Tabs and transfer of £10,000 to Revenue Budget pending approval.</t>
  </si>
  <si>
    <t>Pd 2 May 2024 - 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</si>
</sst>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77">
    <xf numFmtId="0" fontId="0" fillId="0" borderId="0" xfId="0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165" fontId="0" fillId="0" borderId="0" xfId="0" applyNumberFormat="1" applyBorder="1"/>
    <xf numFmtId="0" fontId="6" fillId="0" borderId="0" xfId="0" applyFont="1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8" fillId="0" borderId="0" xfId="0" applyFont="1" applyBorder="1"/>
    <xf numFmtId="0" fontId="8" fillId="0" borderId="0" xfId="0" applyFont="1"/>
    <xf numFmtId="0" fontId="9" fillId="0" borderId="0" xfId="0" applyFont="1" applyBorder="1"/>
    <xf numFmtId="0" fontId="11" fillId="0" borderId="0" xfId="0" applyFont="1" applyBorder="1"/>
    <xf numFmtId="0" fontId="11" fillId="0" borderId="0" xfId="0" applyFont="1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164" fontId="11" fillId="0" borderId="0" xfId="1" applyNumberFormat="1" applyFont="1" applyBorder="1" applyAlignment="1">
      <alignment vertical="center"/>
    </xf>
    <xf numFmtId="164" fontId="11" fillId="0" borderId="0" xfId="1" applyNumberFormat="1" applyFont="1" applyAlignment="1">
      <alignment vertical="center"/>
    </xf>
    <xf numFmtId="0" fontId="12" fillId="0" borderId="1" xfId="0" applyFont="1" applyBorder="1" applyAlignment="1">
      <alignment vertical="center"/>
    </xf>
    <xf numFmtId="164" fontId="12" fillId="0" borderId="1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0" fillId="0" borderId="0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12" xfId="0" applyFont="1" applyBorder="1"/>
    <xf numFmtId="0" fontId="11" fillId="0" borderId="12" xfId="0" applyFont="1" applyBorder="1" applyAlignment="1"/>
    <xf numFmtId="164" fontId="2" fillId="2" borderId="0" xfId="1" applyNumberFormat="1" applyFont="1" applyFill="1" applyBorder="1" applyAlignment="1">
      <alignment horizontal="center" wrapText="1"/>
    </xf>
    <xf numFmtId="0" fontId="2" fillId="0" borderId="9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164" fontId="11" fillId="0" borderId="3" xfId="1" applyNumberFormat="1" applyFont="1" applyBorder="1" applyAlignment="1">
      <alignment vertical="center"/>
    </xf>
    <xf numFmtId="164" fontId="11" fillId="0" borderId="0" xfId="1" applyNumberFormat="1" applyFont="1" applyBorder="1" applyAlignment="1">
      <alignment horizontal="left" vertical="center"/>
    </xf>
    <xf numFmtId="164" fontId="11" fillId="2" borderId="0" xfId="1" applyNumberFormat="1" applyFont="1" applyFill="1" applyBorder="1" applyAlignment="1">
      <alignment vertical="center"/>
    </xf>
    <xf numFmtId="164" fontId="11" fillId="3" borderId="2" xfId="1" applyNumberFormat="1" applyFont="1" applyFill="1" applyBorder="1" applyAlignment="1">
      <alignment vertical="center"/>
    </xf>
    <xf numFmtId="164" fontId="11" fillId="0" borderId="0" xfId="1" applyNumberFormat="1" applyFont="1" applyFill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2" fillId="0" borderId="9" xfId="0" applyFont="1" applyFill="1" applyBorder="1" applyAlignment="1"/>
    <xf numFmtId="0" fontId="12" fillId="0" borderId="14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12" fillId="0" borderId="1" xfId="1" applyNumberFormat="1" applyFont="1" applyFill="1" applyBorder="1" applyAlignment="1">
      <alignment vertical="center"/>
    </xf>
    <xf numFmtId="0" fontId="14" fillId="0" borderId="0" xfId="0" applyFont="1" applyBorder="1"/>
    <xf numFmtId="0" fontId="14" fillId="0" borderId="0" xfId="0" applyFont="1"/>
    <xf numFmtId="164" fontId="5" fillId="0" borderId="0" xfId="1" applyNumberFormat="1" applyFont="1" applyBorder="1" applyAlignment="1">
      <alignment vertical="center"/>
    </xf>
    <xf numFmtId="165" fontId="15" fillId="0" borderId="0" xfId="0" applyNumberFormat="1" applyFont="1" applyBorder="1"/>
    <xf numFmtId="0" fontId="5" fillId="0" borderId="8" xfId="0" applyFont="1" applyBorder="1"/>
    <xf numFmtId="0" fontId="5" fillId="0" borderId="10" xfId="0" applyFont="1" applyBorder="1"/>
    <xf numFmtId="0" fontId="5" fillId="0" borderId="13" xfId="0" applyFont="1" applyBorder="1"/>
    <xf numFmtId="0" fontId="15" fillId="0" borderId="0" xfId="0" applyFont="1" applyBorder="1"/>
    <xf numFmtId="0" fontId="15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164" fontId="0" fillId="0" borderId="0" xfId="0" applyNumberFormat="1"/>
    <xf numFmtId="164" fontId="11" fillId="0" borderId="0" xfId="1" applyNumberFormat="1" applyFont="1" applyFill="1" applyAlignment="1">
      <alignment vertical="center"/>
    </xf>
    <xf numFmtId="164" fontId="2" fillId="0" borderId="0" xfId="0" applyNumberFormat="1" applyFont="1" applyBorder="1" applyAlignment="1">
      <alignment vertical="center"/>
    </xf>
    <xf numFmtId="0" fontId="0" fillId="0" borderId="0" xfId="0" applyFill="1"/>
    <xf numFmtId="164" fontId="5" fillId="0" borderId="0" xfId="1" applyNumberFormat="1" applyFont="1" applyFill="1" applyBorder="1" applyAlignment="1">
      <alignment vertical="center" wrapText="1"/>
    </xf>
    <xf numFmtId="164" fontId="2" fillId="0" borderId="0" xfId="1" applyNumberFormat="1" applyFont="1" applyFill="1" applyBorder="1" applyAlignment="1">
      <alignment vertical="center" wrapText="1"/>
    </xf>
    <xf numFmtId="164" fontId="2" fillId="0" borderId="1" xfId="1" applyNumberFormat="1" applyFont="1" applyFill="1" applyBorder="1" applyAlignment="1">
      <alignment vertical="center" wrapText="1"/>
    </xf>
    <xf numFmtId="164" fontId="5" fillId="0" borderId="0" xfId="1" applyNumberFormat="1" applyFont="1" applyFill="1" applyBorder="1" applyAlignment="1">
      <alignment vertical="center"/>
    </xf>
    <xf numFmtId="164" fontId="5" fillId="0" borderId="0" xfId="1" applyNumberFormat="1" applyFont="1" applyFill="1" applyAlignment="1">
      <alignment vertical="center"/>
    </xf>
    <xf numFmtId="164" fontId="2" fillId="0" borderId="1" xfId="1" applyNumberFormat="1" applyFont="1" applyFill="1" applyBorder="1" applyAlignment="1">
      <alignment vertical="center"/>
    </xf>
    <xf numFmtId="164" fontId="12" fillId="0" borderId="14" xfId="1" applyNumberFormat="1" applyFont="1" applyFill="1" applyBorder="1" applyAlignment="1">
      <alignment vertical="center"/>
    </xf>
    <xf numFmtId="164" fontId="2" fillId="0" borderId="14" xfId="1" applyNumberFormat="1" applyFont="1" applyFill="1" applyBorder="1" applyAlignment="1">
      <alignment vertical="center"/>
    </xf>
    <xf numFmtId="164" fontId="12" fillId="0" borderId="0" xfId="1" applyNumberFormat="1" applyFont="1" applyFill="1" applyBorder="1" applyAlignment="1">
      <alignment vertical="center"/>
    </xf>
    <xf numFmtId="164" fontId="2" fillId="0" borderId="0" xfId="1" applyNumberFormat="1" applyFont="1" applyFill="1" applyBorder="1" applyAlignment="1">
      <alignment vertical="center"/>
    </xf>
    <xf numFmtId="164" fontId="11" fillId="0" borderId="2" xfId="1" applyNumberFormat="1" applyFont="1" applyFill="1" applyBorder="1" applyAlignment="1">
      <alignment vertical="center"/>
    </xf>
    <xf numFmtId="164" fontId="5" fillId="0" borderId="2" xfId="1" applyNumberFormat="1" applyFont="1" applyFill="1" applyBorder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64" fontId="16" fillId="0" borderId="0" xfId="1" quotePrefix="1" applyNumberFormat="1" applyFont="1" applyBorder="1" applyAlignment="1">
      <alignment horizontal="left" vertical="top" wrapText="1"/>
    </xf>
    <xf numFmtId="164" fontId="16" fillId="0" borderId="0" xfId="1" applyNumberFormat="1" applyFont="1" applyBorder="1" applyAlignment="1">
      <alignment horizontal="left" vertical="top" wrapText="1"/>
    </xf>
  </cellXfs>
  <cellStyles count="3">
    <cellStyle name="Comma" xfId="1" builtinId="3"/>
    <cellStyle name="Normal" xfId="0" builtinId="0"/>
    <cellStyle name="Normal 3 9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94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5" x14ac:dyDescent="0.25"/>
  <cols>
    <col min="1" max="1" width="4.42578125" customWidth="1"/>
    <col min="2" max="2" width="56.28515625" customWidth="1"/>
    <col min="3" max="3" width="8.7109375" bestFit="1" customWidth="1"/>
    <col min="4" max="4" width="8.85546875" bestFit="1" customWidth="1"/>
    <col min="5" max="5" width="12.5703125" bestFit="1" customWidth="1"/>
    <col min="6" max="6" width="13.42578125" customWidth="1"/>
    <col min="7" max="8" width="15.5703125" customWidth="1"/>
    <col min="9" max="9" width="9.28515625" bestFit="1" customWidth="1"/>
    <col min="10" max="10" width="10.85546875" bestFit="1" customWidth="1"/>
    <col min="11" max="11" width="6.28515625" bestFit="1" customWidth="1"/>
    <col min="12" max="12" width="11" style="52" bestFit="1" customWidth="1"/>
    <col min="13" max="13" width="10.5703125" style="52" bestFit="1" customWidth="1"/>
  </cols>
  <sheetData>
    <row r="1" spans="2:13" ht="18" x14ac:dyDescent="0.25">
      <c r="B1" s="5" t="s">
        <v>43</v>
      </c>
      <c r="C1" s="8"/>
      <c r="D1" s="8"/>
      <c r="E1" s="10"/>
      <c r="F1" s="8"/>
      <c r="G1" s="74"/>
      <c r="H1" s="74"/>
      <c r="I1" s="8"/>
      <c r="J1" s="8"/>
      <c r="K1" s="8"/>
      <c r="L1" s="44"/>
      <c r="M1" s="44"/>
    </row>
    <row r="2" spans="2:13" ht="9" customHeight="1" thickBot="1" x14ac:dyDescent="0.3">
      <c r="B2" s="5"/>
      <c r="C2" s="8"/>
      <c r="D2" s="8"/>
      <c r="E2" s="10"/>
      <c r="F2" s="8"/>
      <c r="G2" s="8"/>
      <c r="H2" s="8"/>
      <c r="I2" s="8"/>
      <c r="J2" s="8"/>
      <c r="K2" s="8"/>
      <c r="L2" s="44"/>
      <c r="M2" s="44"/>
    </row>
    <row r="3" spans="2:13" ht="16.5" thickBot="1" x14ac:dyDescent="0.3">
      <c r="B3" s="3" t="s">
        <v>46</v>
      </c>
      <c r="C3" s="8"/>
      <c r="D3" s="8"/>
      <c r="E3" s="8"/>
      <c r="F3" s="9"/>
      <c r="G3" s="72" t="s">
        <v>53</v>
      </c>
      <c r="H3" s="73"/>
      <c r="I3" s="6" t="s">
        <v>49</v>
      </c>
      <c r="J3" s="9"/>
      <c r="K3" s="9"/>
      <c r="L3" s="45"/>
      <c r="M3" s="44"/>
    </row>
    <row r="4" spans="2:13" x14ac:dyDescent="0.25">
      <c r="B4" s="9"/>
      <c r="C4" s="8"/>
      <c r="D4" s="8"/>
      <c r="E4" s="8"/>
      <c r="F4" s="8"/>
      <c r="G4" s="24"/>
      <c r="H4" s="8"/>
      <c r="I4" s="8"/>
      <c r="J4" s="8"/>
      <c r="K4" s="8"/>
      <c r="L4" s="44"/>
      <c r="M4" s="44"/>
    </row>
    <row r="5" spans="2:13" ht="39" x14ac:dyDescent="0.25">
      <c r="B5" s="2"/>
      <c r="C5" s="7" t="s">
        <v>0</v>
      </c>
      <c r="D5" s="7" t="s">
        <v>1</v>
      </c>
      <c r="E5" s="7" t="s">
        <v>42</v>
      </c>
      <c r="F5" s="7" t="s">
        <v>41</v>
      </c>
      <c r="G5" s="7" t="s">
        <v>25</v>
      </c>
      <c r="H5" s="7" t="s">
        <v>26</v>
      </c>
      <c r="I5" s="7" t="s">
        <v>2</v>
      </c>
      <c r="J5" s="7" t="s">
        <v>3</v>
      </c>
      <c r="K5" s="7" t="s">
        <v>4</v>
      </c>
      <c r="L5" s="7" t="s">
        <v>5</v>
      </c>
      <c r="M5" s="7" t="s">
        <v>6</v>
      </c>
    </row>
    <row r="6" spans="2:13" ht="12.75" customHeight="1" x14ac:dyDescent="0.25">
      <c r="B6" s="13" t="s">
        <v>34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2:13" ht="12.75" customHeight="1" x14ac:dyDescent="0.25">
      <c r="B7" s="15" t="s">
        <v>47</v>
      </c>
      <c r="C7" s="60">
        <v>121958</v>
      </c>
      <c r="D7" s="60">
        <v>121958</v>
      </c>
      <c r="E7" s="61"/>
      <c r="F7" s="61"/>
      <c r="G7" s="61"/>
      <c r="H7" s="61"/>
      <c r="I7" s="61"/>
      <c r="J7" s="61"/>
      <c r="K7" s="61"/>
      <c r="L7" s="60">
        <v>121958</v>
      </c>
      <c r="M7" s="14"/>
    </row>
    <row r="8" spans="2:13" ht="12.75" customHeight="1" x14ac:dyDescent="0.25">
      <c r="B8" s="15" t="s">
        <v>50</v>
      </c>
      <c r="C8" s="60">
        <v>-10000</v>
      </c>
      <c r="D8" s="60">
        <v>-10000</v>
      </c>
      <c r="E8" s="61"/>
      <c r="F8" s="61"/>
      <c r="G8" s="61"/>
      <c r="H8" s="61"/>
      <c r="I8" s="61"/>
      <c r="J8" s="61"/>
      <c r="K8" s="61"/>
      <c r="L8" s="60">
        <v>-10000</v>
      </c>
      <c r="M8" s="14"/>
    </row>
    <row r="9" spans="2:13" ht="12.75" customHeight="1" x14ac:dyDescent="0.25">
      <c r="B9" s="18" t="s">
        <v>51</v>
      </c>
      <c r="C9" s="43">
        <f>C7+C8</f>
        <v>111958</v>
      </c>
      <c r="D9" s="43">
        <f>D7+D8</f>
        <v>111958</v>
      </c>
      <c r="E9" s="62"/>
      <c r="F9" s="62"/>
      <c r="G9" s="62"/>
      <c r="H9" s="62"/>
      <c r="I9" s="62"/>
      <c r="J9" s="62"/>
      <c r="K9" s="62"/>
      <c r="L9" s="43">
        <f>L7+L8</f>
        <v>111958</v>
      </c>
      <c r="M9" s="14"/>
    </row>
    <row r="10" spans="2:13" ht="12.75" customHeight="1" x14ac:dyDescent="0.25">
      <c r="B10" s="15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14"/>
    </row>
    <row r="11" spans="2:13" ht="12.75" customHeight="1" x14ac:dyDescent="0.25">
      <c r="B11" s="13" t="s">
        <v>7</v>
      </c>
      <c r="C11" s="36"/>
      <c r="D11" s="36"/>
      <c r="E11" s="36"/>
      <c r="F11" s="36"/>
      <c r="G11" s="36"/>
      <c r="H11" s="36"/>
      <c r="I11" s="36"/>
      <c r="J11" s="36"/>
      <c r="K11" s="36"/>
      <c r="L11" s="63"/>
      <c r="M11" s="53"/>
    </row>
    <row r="12" spans="2:13" ht="12.75" customHeight="1" x14ac:dyDescent="0.25">
      <c r="B12" s="15" t="s">
        <v>8</v>
      </c>
      <c r="C12" s="36">
        <v>103000</v>
      </c>
      <c r="D12" s="36">
        <v>103000</v>
      </c>
      <c r="E12" s="57">
        <v>0</v>
      </c>
      <c r="F12" s="57">
        <v>14964</v>
      </c>
      <c r="G12" s="57">
        <v>14964</v>
      </c>
      <c r="H12" s="57">
        <v>32000</v>
      </c>
      <c r="I12" s="57">
        <v>17036</v>
      </c>
      <c r="J12" s="57">
        <v>88036</v>
      </c>
      <c r="K12" s="57">
        <v>15</v>
      </c>
      <c r="L12" s="36">
        <v>103000</v>
      </c>
      <c r="M12" s="55"/>
    </row>
    <row r="13" spans="2:13" ht="12.75" customHeight="1" x14ac:dyDescent="0.25">
      <c r="B13" s="15" t="s">
        <v>9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  <c r="H13" s="57">
        <v>0</v>
      </c>
      <c r="I13" s="57">
        <v>0</v>
      </c>
      <c r="J13" s="57">
        <v>0</v>
      </c>
      <c r="K13" s="57">
        <v>0</v>
      </c>
      <c r="L13" s="64"/>
      <c r="M13" s="53"/>
    </row>
    <row r="14" spans="2:13" ht="12.75" customHeight="1" x14ac:dyDescent="0.25">
      <c r="B14" s="18" t="s">
        <v>44</v>
      </c>
      <c r="C14" s="43">
        <f t="shared" ref="C14:L14" si="0">SUM(C11:C13)</f>
        <v>103000</v>
      </c>
      <c r="D14" s="43">
        <f t="shared" si="0"/>
        <v>103000</v>
      </c>
      <c r="E14" s="43">
        <f t="shared" si="0"/>
        <v>0</v>
      </c>
      <c r="F14" s="43">
        <f t="shared" si="0"/>
        <v>14964</v>
      </c>
      <c r="G14" s="43">
        <f t="shared" si="0"/>
        <v>14964</v>
      </c>
      <c r="H14" s="43">
        <f t="shared" si="0"/>
        <v>32000</v>
      </c>
      <c r="I14" s="43">
        <f t="shared" si="0"/>
        <v>17036</v>
      </c>
      <c r="J14" s="43">
        <f t="shared" si="0"/>
        <v>88036</v>
      </c>
      <c r="K14" s="43">
        <f>K12</f>
        <v>15</v>
      </c>
      <c r="L14" s="65">
        <f t="shared" si="0"/>
        <v>103000</v>
      </c>
      <c r="M14" s="53"/>
    </row>
    <row r="15" spans="2:13" ht="12.75" customHeight="1" x14ac:dyDescent="0.25">
      <c r="B15" s="15"/>
      <c r="C15" s="36"/>
      <c r="D15" s="36"/>
      <c r="E15" s="36"/>
      <c r="F15" s="36"/>
      <c r="G15" s="36"/>
      <c r="H15" s="36"/>
      <c r="I15" s="36"/>
      <c r="J15" s="36"/>
      <c r="K15" s="36"/>
      <c r="L15" s="63"/>
      <c r="M15" s="53"/>
    </row>
    <row r="16" spans="2:13" ht="12.75" customHeight="1" thickBot="1" x14ac:dyDescent="0.3">
      <c r="B16" s="40" t="s">
        <v>10</v>
      </c>
      <c r="C16" s="66">
        <f>C14+C7+C8</f>
        <v>214958</v>
      </c>
      <c r="D16" s="66">
        <f>D14+D7+D8</f>
        <v>214958</v>
      </c>
      <c r="E16" s="66"/>
      <c r="F16" s="66"/>
      <c r="G16" s="66"/>
      <c r="H16" s="66"/>
      <c r="I16" s="66"/>
      <c r="J16" s="66"/>
      <c r="K16" s="66"/>
      <c r="L16" s="67">
        <f>L14+L7+L8</f>
        <v>214958</v>
      </c>
      <c r="M16" s="53"/>
    </row>
    <row r="17" spans="2:16" ht="12.75" customHeight="1" x14ac:dyDescent="0.25">
      <c r="B17" s="20"/>
      <c r="C17" s="68"/>
      <c r="D17" s="68"/>
      <c r="E17" s="68"/>
      <c r="F17" s="68"/>
      <c r="G17" s="68"/>
      <c r="H17" s="68"/>
      <c r="I17" s="68"/>
      <c r="J17" s="68"/>
      <c r="K17" s="68"/>
      <c r="L17" s="69"/>
      <c r="M17" s="53"/>
    </row>
    <row r="18" spans="2:16" ht="12.75" customHeight="1" x14ac:dyDescent="0.25">
      <c r="B18" s="15"/>
      <c r="C18" s="36"/>
      <c r="D18" s="36"/>
      <c r="E18" s="36"/>
      <c r="F18" s="36"/>
      <c r="G18" s="36"/>
      <c r="H18" s="36"/>
      <c r="I18" s="36"/>
      <c r="J18" s="36"/>
      <c r="K18" s="36"/>
      <c r="L18" s="63"/>
      <c r="M18" s="53"/>
    </row>
    <row r="19" spans="2:16" ht="12.75" customHeight="1" x14ac:dyDescent="0.25">
      <c r="B19" s="13" t="s">
        <v>11</v>
      </c>
      <c r="C19" s="36"/>
      <c r="D19" s="36"/>
      <c r="E19" s="36"/>
      <c r="F19" s="36"/>
      <c r="G19" s="36"/>
      <c r="H19" s="36"/>
      <c r="I19" s="36"/>
      <c r="J19" s="36"/>
      <c r="K19" s="36"/>
      <c r="L19" s="63"/>
      <c r="M19" s="53"/>
    </row>
    <row r="20" spans="2:16" ht="12.75" customHeight="1" x14ac:dyDescent="0.25">
      <c r="B20" s="20" t="s">
        <v>12</v>
      </c>
      <c r="C20" s="36"/>
      <c r="D20" s="36"/>
      <c r="E20" s="36"/>
      <c r="F20" s="36"/>
      <c r="G20" s="36"/>
      <c r="H20" s="36"/>
      <c r="I20" s="36"/>
      <c r="J20" s="36"/>
      <c r="K20" s="36"/>
      <c r="L20" s="63"/>
      <c r="M20" s="53"/>
    </row>
    <row r="21" spans="2:16" x14ac:dyDescent="0.25">
      <c r="B21" s="15" t="s">
        <v>48</v>
      </c>
      <c r="C21" s="36">
        <v>67854</v>
      </c>
      <c r="D21" s="36">
        <v>67854</v>
      </c>
      <c r="E21" s="57">
        <v>0</v>
      </c>
      <c r="F21" s="57">
        <v>9160</v>
      </c>
      <c r="G21" s="57">
        <v>9160</v>
      </c>
      <c r="H21" s="57">
        <v>12226</v>
      </c>
      <c r="I21" s="57">
        <v>3066</v>
      </c>
      <c r="J21" s="57">
        <v>58694</v>
      </c>
      <c r="K21" s="57">
        <v>13</v>
      </c>
      <c r="L21" s="64">
        <v>67854</v>
      </c>
      <c r="M21" s="55"/>
      <c r="N21" s="59"/>
    </row>
    <row r="22" spans="2:16" ht="12.75" customHeight="1" x14ac:dyDescent="0.25">
      <c r="B22" s="21" t="s">
        <v>36</v>
      </c>
      <c r="C22" s="36">
        <v>206</v>
      </c>
      <c r="D22" s="36">
        <v>206</v>
      </c>
      <c r="E22" s="57">
        <v>0</v>
      </c>
      <c r="F22" s="57">
        <v>97</v>
      </c>
      <c r="G22" s="57">
        <v>97</v>
      </c>
      <c r="H22" s="57">
        <v>0</v>
      </c>
      <c r="I22" s="57">
        <v>-97</v>
      </c>
      <c r="J22" s="57">
        <v>109</v>
      </c>
      <c r="K22" s="57">
        <v>47</v>
      </c>
      <c r="L22" s="64">
        <v>206</v>
      </c>
      <c r="M22" s="54"/>
    </row>
    <row r="23" spans="2:16" ht="12.75" customHeight="1" x14ac:dyDescent="0.25">
      <c r="B23" s="22" t="s">
        <v>37</v>
      </c>
      <c r="C23" s="43">
        <f t="shared" ref="C23:J23" si="1">SUM(C21+C22)</f>
        <v>68060</v>
      </c>
      <c r="D23" s="43">
        <f t="shared" si="1"/>
        <v>68060</v>
      </c>
      <c r="E23" s="43">
        <f t="shared" si="1"/>
        <v>0</v>
      </c>
      <c r="F23" s="43">
        <f t="shared" si="1"/>
        <v>9257</v>
      </c>
      <c r="G23" s="43">
        <f t="shared" si="1"/>
        <v>9257</v>
      </c>
      <c r="H23" s="43">
        <f t="shared" si="1"/>
        <v>12226</v>
      </c>
      <c r="I23" s="43">
        <f t="shared" si="1"/>
        <v>2969</v>
      </c>
      <c r="J23" s="43">
        <f t="shared" si="1"/>
        <v>58803</v>
      </c>
      <c r="K23" s="43">
        <v>6</v>
      </c>
      <c r="L23" s="65">
        <f>SUM(L21+L22)</f>
        <v>68060</v>
      </c>
      <c r="M23" s="58"/>
      <c r="P23" s="56"/>
    </row>
    <row r="24" spans="2:16" ht="12.75" customHeight="1" x14ac:dyDescent="0.25">
      <c r="B24" s="21"/>
      <c r="C24" s="36"/>
      <c r="D24" s="57"/>
      <c r="E24" s="57"/>
      <c r="F24" s="57"/>
      <c r="G24" s="57"/>
      <c r="H24" s="57"/>
      <c r="I24" s="57"/>
      <c r="J24" s="57"/>
      <c r="K24" s="57"/>
      <c r="L24" s="64"/>
      <c r="M24" s="53"/>
    </row>
    <row r="25" spans="2:16" ht="12.75" customHeight="1" x14ac:dyDescent="0.25">
      <c r="B25" s="20" t="s">
        <v>13</v>
      </c>
      <c r="C25" s="68"/>
      <c r="D25" s="57"/>
      <c r="E25" s="57"/>
      <c r="F25" s="57"/>
      <c r="G25" s="57"/>
      <c r="H25" s="57"/>
      <c r="I25" s="57"/>
      <c r="J25" s="57"/>
      <c r="K25" s="57"/>
      <c r="L25" s="63"/>
      <c r="M25" s="53"/>
    </row>
    <row r="26" spans="2:16" ht="12.75" customHeight="1" x14ac:dyDescent="0.25">
      <c r="B26" s="18" t="s">
        <v>45</v>
      </c>
      <c r="C26" s="19">
        <v>2200</v>
      </c>
      <c r="D26" s="19">
        <v>2200</v>
      </c>
      <c r="E26" s="19">
        <v>0</v>
      </c>
      <c r="F26" s="19">
        <v>377</v>
      </c>
      <c r="G26" s="19">
        <v>377</v>
      </c>
      <c r="H26" s="19">
        <v>440</v>
      </c>
      <c r="I26" s="19">
        <v>63</v>
      </c>
      <c r="J26" s="19">
        <v>1823</v>
      </c>
      <c r="K26" s="19">
        <v>17</v>
      </c>
      <c r="L26" s="19">
        <v>2200</v>
      </c>
      <c r="M26" s="58"/>
    </row>
    <row r="27" spans="2:16" ht="12.75" customHeight="1" x14ac:dyDescent="0.25">
      <c r="B27" s="20"/>
      <c r="C27" s="68"/>
      <c r="D27" s="57"/>
      <c r="E27" s="57"/>
      <c r="F27" s="57"/>
      <c r="G27" s="57"/>
      <c r="H27" s="57"/>
      <c r="I27" s="57"/>
      <c r="J27" s="57"/>
      <c r="K27" s="57"/>
      <c r="L27" s="69"/>
      <c r="M27" s="53"/>
    </row>
    <row r="28" spans="2:16" ht="12.75" customHeight="1" x14ac:dyDescent="0.25">
      <c r="B28" s="20" t="s">
        <v>14</v>
      </c>
      <c r="C28" s="36"/>
      <c r="D28" s="57"/>
      <c r="E28" s="57"/>
      <c r="F28" s="57"/>
      <c r="G28" s="57"/>
      <c r="H28" s="57"/>
      <c r="I28" s="57"/>
      <c r="J28" s="57"/>
      <c r="K28" s="57"/>
      <c r="L28" s="64"/>
      <c r="M28" s="53"/>
    </row>
    <row r="29" spans="2:16" ht="12.75" customHeight="1" x14ac:dyDescent="0.25">
      <c r="B29" s="15" t="s">
        <v>38</v>
      </c>
      <c r="C29" s="36">
        <v>700</v>
      </c>
      <c r="D29" s="36">
        <v>700</v>
      </c>
      <c r="E29" s="57">
        <v>0</v>
      </c>
      <c r="F29" s="57">
        <v>489</v>
      </c>
      <c r="G29" s="57">
        <v>489</v>
      </c>
      <c r="H29" s="57">
        <v>233</v>
      </c>
      <c r="I29" s="57">
        <v>-256</v>
      </c>
      <c r="J29" s="57">
        <v>211</v>
      </c>
      <c r="K29" s="57">
        <v>70</v>
      </c>
      <c r="L29" s="36">
        <v>700</v>
      </c>
      <c r="M29" s="53"/>
    </row>
    <row r="30" spans="2:16" ht="12.75" customHeight="1" x14ac:dyDescent="0.25">
      <c r="B30" s="21" t="s">
        <v>39</v>
      </c>
      <c r="C30" s="36">
        <v>5000</v>
      </c>
      <c r="D30" s="36">
        <v>5000</v>
      </c>
      <c r="E30" s="57">
        <v>0</v>
      </c>
      <c r="F30" s="57">
        <v>886</v>
      </c>
      <c r="G30" s="57">
        <v>886</v>
      </c>
      <c r="H30" s="57">
        <v>1000</v>
      </c>
      <c r="I30" s="57">
        <v>114</v>
      </c>
      <c r="J30" s="57">
        <v>4114</v>
      </c>
      <c r="K30" s="57">
        <v>18</v>
      </c>
      <c r="L30" s="36">
        <v>5000</v>
      </c>
      <c r="M30" s="53"/>
    </row>
    <row r="31" spans="2:16" ht="12.75" customHeight="1" x14ac:dyDescent="0.25">
      <c r="B31" s="22" t="s">
        <v>40</v>
      </c>
      <c r="C31" s="43">
        <f t="shared" ref="C31" si="2">SUM(C29:C30)</f>
        <v>5700</v>
      </c>
      <c r="D31" s="43">
        <f t="shared" ref="D31:J31" si="3">SUM(D29:D30)</f>
        <v>5700</v>
      </c>
      <c r="E31" s="43">
        <f t="shared" si="3"/>
        <v>0</v>
      </c>
      <c r="F31" s="43">
        <f t="shared" si="3"/>
        <v>1375</v>
      </c>
      <c r="G31" s="43">
        <f t="shared" si="3"/>
        <v>1375</v>
      </c>
      <c r="H31" s="43">
        <f t="shared" si="3"/>
        <v>1233</v>
      </c>
      <c r="I31" s="43">
        <f t="shared" si="3"/>
        <v>-142</v>
      </c>
      <c r="J31" s="43">
        <f t="shared" si="3"/>
        <v>4325</v>
      </c>
      <c r="K31" s="43">
        <v>24</v>
      </c>
      <c r="L31" s="43">
        <f t="shared" ref="L31" si="4">SUM(L29:L30)</f>
        <v>5700</v>
      </c>
      <c r="M31" s="58"/>
    </row>
    <row r="32" spans="2:16" ht="12.75" customHeight="1" x14ac:dyDescent="0.25">
      <c r="B32" s="21"/>
      <c r="C32" s="36"/>
      <c r="D32" s="57"/>
      <c r="E32" s="57"/>
      <c r="F32" s="57"/>
      <c r="G32" s="57"/>
      <c r="H32" s="57"/>
      <c r="I32" s="57"/>
      <c r="J32" s="57"/>
      <c r="K32" s="57"/>
      <c r="L32" s="64"/>
      <c r="M32" s="53"/>
    </row>
    <row r="33" spans="2:13" ht="12.75" customHeight="1" thickBot="1" x14ac:dyDescent="0.3">
      <c r="B33" s="41" t="s">
        <v>15</v>
      </c>
      <c r="C33" s="66">
        <f t="shared" ref="C33:J33" si="5">SUM(C23+C26+C31)</f>
        <v>75960</v>
      </c>
      <c r="D33" s="66">
        <f t="shared" si="5"/>
        <v>75960</v>
      </c>
      <c r="E33" s="66">
        <f t="shared" si="5"/>
        <v>0</v>
      </c>
      <c r="F33" s="66">
        <f t="shared" si="5"/>
        <v>11009</v>
      </c>
      <c r="G33" s="66">
        <f t="shared" si="5"/>
        <v>11009</v>
      </c>
      <c r="H33" s="66">
        <f t="shared" si="5"/>
        <v>13899</v>
      </c>
      <c r="I33" s="66">
        <f t="shared" si="5"/>
        <v>2890</v>
      </c>
      <c r="J33" s="66">
        <f t="shared" si="5"/>
        <v>64951</v>
      </c>
      <c r="K33" s="66">
        <v>14</v>
      </c>
      <c r="L33" s="67">
        <f>SUM(L23+L26+L31)</f>
        <v>75960</v>
      </c>
      <c r="M33" s="53"/>
    </row>
    <row r="34" spans="2:13" ht="12.75" customHeight="1" x14ac:dyDescent="0.25">
      <c r="B34" s="13"/>
      <c r="C34" s="68"/>
      <c r="D34" s="68"/>
      <c r="E34" s="68"/>
      <c r="F34" s="68"/>
      <c r="G34" s="68"/>
      <c r="H34" s="68"/>
      <c r="I34" s="68"/>
      <c r="J34" s="68"/>
      <c r="K34" s="68"/>
      <c r="L34" s="69"/>
      <c r="M34" s="53"/>
    </row>
    <row r="35" spans="2:13" ht="12.75" customHeight="1" x14ac:dyDescent="0.25">
      <c r="B35" s="13"/>
      <c r="C35" s="36"/>
      <c r="D35" s="57"/>
      <c r="E35" s="57"/>
      <c r="F35" s="57"/>
      <c r="G35" s="57"/>
      <c r="H35" s="57"/>
      <c r="I35" s="57"/>
      <c r="J35" s="57"/>
      <c r="K35" s="57"/>
      <c r="L35" s="64"/>
      <c r="M35" s="53"/>
    </row>
    <row r="36" spans="2:13" ht="12.75" customHeight="1" x14ac:dyDescent="0.25">
      <c r="B36" s="23" t="s">
        <v>33</v>
      </c>
      <c r="C36" s="36"/>
      <c r="D36" s="36"/>
      <c r="E36" s="57"/>
      <c r="F36" s="57"/>
      <c r="G36" s="57"/>
      <c r="H36" s="57"/>
      <c r="I36" s="57"/>
      <c r="J36" s="57"/>
      <c r="K36" s="57"/>
      <c r="L36" s="64"/>
      <c r="M36" s="53"/>
    </row>
    <row r="37" spans="2:13" ht="7.5" customHeight="1" x14ac:dyDescent="0.25">
      <c r="B37" s="23"/>
      <c r="C37" s="36"/>
      <c r="D37" s="36"/>
      <c r="E37" s="57"/>
      <c r="F37" s="57"/>
      <c r="G37" s="57"/>
      <c r="H37" s="57"/>
      <c r="I37" s="57"/>
      <c r="J37" s="57"/>
      <c r="K37" s="57"/>
      <c r="L37" s="64"/>
      <c r="M37" s="53"/>
    </row>
    <row r="38" spans="2:13" ht="12.75" customHeight="1" x14ac:dyDescent="0.25">
      <c r="B38" s="15" t="s">
        <v>16</v>
      </c>
      <c r="C38" s="36">
        <f>SUM(C40-C7-C8)</f>
        <v>27040</v>
      </c>
      <c r="D38" s="36">
        <f>SUM(D40-D7-D8)</f>
        <v>27040</v>
      </c>
      <c r="E38" s="36"/>
      <c r="F38" s="36"/>
      <c r="G38" s="36"/>
      <c r="H38" s="36"/>
      <c r="I38" s="36"/>
      <c r="J38" s="36"/>
      <c r="K38" s="57"/>
      <c r="L38" s="63">
        <f>L12-L33</f>
        <v>27040</v>
      </c>
      <c r="M38" s="53"/>
    </row>
    <row r="39" spans="2:13" ht="6" customHeight="1" x14ac:dyDescent="0.25">
      <c r="B39" s="15"/>
      <c r="C39" s="36"/>
      <c r="D39" s="36"/>
      <c r="E39" s="36"/>
      <c r="F39" s="36"/>
      <c r="G39" s="36"/>
      <c r="H39" s="36"/>
      <c r="I39" s="36"/>
      <c r="J39" s="36"/>
      <c r="K39" s="57"/>
      <c r="L39" s="63"/>
      <c r="M39" s="53"/>
    </row>
    <row r="40" spans="2:13" ht="12.75" customHeight="1" thickBot="1" x14ac:dyDescent="0.3">
      <c r="B40" s="15" t="s">
        <v>17</v>
      </c>
      <c r="C40" s="70">
        <f>SUM(C16-C33)</f>
        <v>138998</v>
      </c>
      <c r="D40" s="70">
        <f>SUM(D16-D33)</f>
        <v>138998</v>
      </c>
      <c r="E40" s="36"/>
      <c r="F40" s="36"/>
      <c r="G40" s="36"/>
      <c r="H40" s="36"/>
      <c r="I40" s="36"/>
      <c r="J40" s="36"/>
      <c r="K40" s="57"/>
      <c r="L40" s="71">
        <f>L7+L8+L38</f>
        <v>138998</v>
      </c>
      <c r="M40" s="53"/>
    </row>
    <row r="41" spans="2:13" ht="12.75" customHeight="1" thickTop="1" x14ac:dyDescent="0.25">
      <c r="B41" s="15"/>
      <c r="C41" s="36"/>
      <c r="D41" s="36"/>
      <c r="E41" s="36"/>
      <c r="F41" s="36"/>
      <c r="G41" s="36"/>
      <c r="H41" s="36"/>
      <c r="I41" s="36"/>
      <c r="J41" s="36"/>
      <c r="K41" s="57"/>
      <c r="L41" s="63"/>
      <c r="M41" s="53"/>
    </row>
    <row r="42" spans="2:13" ht="12.75" customHeight="1" x14ac:dyDescent="0.25">
      <c r="B42" s="15"/>
      <c r="C42" s="36"/>
      <c r="D42" s="36"/>
      <c r="E42" s="36"/>
      <c r="F42" s="36"/>
      <c r="G42" s="36"/>
      <c r="H42" s="36"/>
      <c r="I42" s="36"/>
      <c r="J42" s="36"/>
      <c r="K42" s="57"/>
      <c r="L42" s="63"/>
      <c r="M42" s="53"/>
    </row>
    <row r="43" spans="2:13" ht="12.75" customHeight="1" x14ac:dyDescent="0.25">
      <c r="B43" s="15"/>
      <c r="C43" s="16"/>
      <c r="D43" s="16"/>
      <c r="E43" s="16"/>
      <c r="F43" s="16"/>
      <c r="G43" s="16"/>
      <c r="H43" s="16"/>
      <c r="I43" s="16"/>
      <c r="J43" s="16"/>
      <c r="K43" s="17"/>
      <c r="L43" s="46"/>
      <c r="M43" s="53"/>
    </row>
    <row r="44" spans="2:13" ht="12.75" customHeight="1" thickBot="1" x14ac:dyDescent="0.3">
      <c r="B44" s="1"/>
      <c r="C44" s="4"/>
      <c r="D44" s="4"/>
      <c r="E44" s="1"/>
      <c r="F44" s="1"/>
      <c r="G44" s="1"/>
      <c r="H44" s="1"/>
      <c r="I44" s="1"/>
      <c r="J44" s="1"/>
      <c r="L44" s="47"/>
      <c r="M44" s="51"/>
    </row>
    <row r="45" spans="2:13" ht="12.75" customHeight="1" x14ac:dyDescent="0.25">
      <c r="B45" s="25"/>
      <c r="C45" s="26"/>
      <c r="D45" s="26"/>
      <c r="E45" s="26"/>
      <c r="F45" s="26"/>
      <c r="G45" s="26"/>
      <c r="H45" s="26"/>
      <c r="I45" s="26"/>
      <c r="J45" s="26"/>
      <c r="K45" s="26"/>
      <c r="L45" s="48"/>
      <c r="M45" s="51"/>
    </row>
    <row r="46" spans="2:13" ht="15.75" x14ac:dyDescent="0.25">
      <c r="B46" s="42" t="s">
        <v>18</v>
      </c>
      <c r="C46" s="15"/>
      <c r="D46" s="15"/>
      <c r="E46" s="15"/>
      <c r="F46" s="15"/>
      <c r="G46" s="15"/>
      <c r="H46" s="15"/>
      <c r="I46" s="11"/>
      <c r="J46" s="11"/>
      <c r="K46" s="11"/>
      <c r="L46" s="49"/>
      <c r="M46" s="51"/>
    </row>
    <row r="47" spans="2:13" x14ac:dyDescent="0.25">
      <c r="B47" s="30" t="s">
        <v>19</v>
      </c>
      <c r="C47" s="15"/>
      <c r="D47" s="15"/>
      <c r="E47" s="15"/>
      <c r="F47" s="15"/>
      <c r="G47" s="15"/>
      <c r="H47" s="15"/>
      <c r="I47" s="11"/>
      <c r="J47" s="11"/>
      <c r="K47" s="11"/>
      <c r="L47" s="49"/>
      <c r="M47" s="51"/>
    </row>
    <row r="48" spans="2:13" ht="12.75" customHeight="1" x14ac:dyDescent="0.25">
      <c r="B48" s="31" t="s">
        <v>20</v>
      </c>
      <c r="C48" s="15"/>
      <c r="D48" s="32">
        <v>-3955.12</v>
      </c>
      <c r="E48" s="33"/>
      <c r="F48" s="16"/>
      <c r="G48" s="15"/>
      <c r="H48" s="15"/>
      <c r="I48" s="11"/>
      <c r="J48" s="11"/>
      <c r="K48" s="11"/>
      <c r="L48" s="49"/>
      <c r="M48" s="51"/>
    </row>
    <row r="49" spans="2:13" ht="12.75" customHeight="1" x14ac:dyDescent="0.25">
      <c r="B49" s="31" t="s">
        <v>21</v>
      </c>
      <c r="C49" s="15"/>
      <c r="D49" s="34">
        <f>F33-F14</f>
        <v>-3955</v>
      </c>
      <c r="E49" s="33" t="s">
        <v>30</v>
      </c>
      <c r="F49" s="16" t="s">
        <v>27</v>
      </c>
      <c r="G49" s="15"/>
      <c r="H49" s="15"/>
      <c r="I49" s="11"/>
      <c r="J49" s="11"/>
      <c r="K49" s="11"/>
      <c r="L49" s="49"/>
      <c r="M49" s="51"/>
    </row>
    <row r="50" spans="2:13" ht="12.75" customHeight="1" thickBot="1" x14ac:dyDescent="0.3">
      <c r="B50" s="31" t="s">
        <v>22</v>
      </c>
      <c r="C50" s="15"/>
      <c r="D50" s="35">
        <f>D48-D49</f>
        <v>-0.11999999999989086</v>
      </c>
      <c r="E50" s="33"/>
      <c r="F50" s="16"/>
      <c r="G50" s="15"/>
      <c r="H50" s="15"/>
      <c r="I50" s="11"/>
      <c r="J50" s="11"/>
      <c r="K50" s="11"/>
      <c r="L50" s="49"/>
      <c r="M50" s="51"/>
    </row>
    <row r="51" spans="2:13" ht="12.75" customHeight="1" thickTop="1" x14ac:dyDescent="0.25">
      <c r="B51" s="31"/>
      <c r="C51" s="15"/>
      <c r="D51" s="16"/>
      <c r="E51" s="33"/>
      <c r="F51" s="16"/>
      <c r="G51" s="15"/>
      <c r="H51" s="15"/>
      <c r="I51" s="11"/>
      <c r="J51" s="11"/>
      <c r="K51" s="11"/>
      <c r="L51" s="49"/>
      <c r="M51" s="51"/>
    </row>
    <row r="52" spans="2:13" ht="12.75" customHeight="1" x14ac:dyDescent="0.25">
      <c r="B52" s="31" t="s">
        <v>35</v>
      </c>
      <c r="C52" s="15"/>
      <c r="D52" s="32">
        <v>141957.91</v>
      </c>
      <c r="E52" s="33" t="s">
        <v>30</v>
      </c>
      <c r="F52" s="16" t="s">
        <v>28</v>
      </c>
      <c r="G52" s="15"/>
      <c r="H52" s="15"/>
      <c r="I52" s="11"/>
      <c r="J52" s="11"/>
      <c r="K52" s="11"/>
      <c r="L52" s="49"/>
      <c r="M52" s="51"/>
    </row>
    <row r="53" spans="2:13" ht="12.75" customHeight="1" x14ac:dyDescent="0.25">
      <c r="B53" s="31" t="s">
        <v>23</v>
      </c>
      <c r="C53" s="15"/>
      <c r="D53" s="34">
        <f>C9</f>
        <v>111958</v>
      </c>
      <c r="E53" s="33" t="s">
        <v>30</v>
      </c>
      <c r="F53" s="16" t="s">
        <v>27</v>
      </c>
      <c r="G53" s="15"/>
      <c r="H53" s="15"/>
      <c r="I53" s="11"/>
      <c r="J53" s="11"/>
      <c r="K53" s="11"/>
      <c r="L53" s="49"/>
      <c r="M53" s="51"/>
    </row>
    <row r="54" spans="2:13" ht="12.75" customHeight="1" thickBot="1" x14ac:dyDescent="0.3">
      <c r="B54" s="31" t="s">
        <v>22</v>
      </c>
      <c r="C54" s="15"/>
      <c r="D54" s="35">
        <f>D52-D53</f>
        <v>29999.910000000003</v>
      </c>
      <c r="E54" s="75" t="s">
        <v>52</v>
      </c>
      <c r="F54" s="76"/>
      <c r="G54" s="76"/>
      <c r="H54" s="76"/>
      <c r="I54" s="11"/>
      <c r="J54" s="11"/>
      <c r="K54" s="11"/>
      <c r="L54" s="49"/>
      <c r="M54" s="51"/>
    </row>
    <row r="55" spans="2:13" ht="15.75" thickTop="1" x14ac:dyDescent="0.25">
      <c r="B55" s="31"/>
      <c r="C55" s="15"/>
      <c r="D55" s="36"/>
      <c r="E55" s="76"/>
      <c r="F55" s="76"/>
      <c r="G55" s="76"/>
      <c r="H55" s="76"/>
      <c r="I55" s="12"/>
      <c r="J55" s="12"/>
      <c r="K55" s="11"/>
      <c r="L55" s="49"/>
      <c r="M55" s="51"/>
    </row>
    <row r="56" spans="2:13" ht="26.25" x14ac:dyDescent="0.25">
      <c r="B56" s="39" t="s">
        <v>24</v>
      </c>
      <c r="C56" s="12"/>
      <c r="D56" s="29" t="s">
        <v>0</v>
      </c>
      <c r="E56" s="29" t="s">
        <v>1</v>
      </c>
      <c r="F56" s="29" t="s">
        <v>29</v>
      </c>
      <c r="G56" s="15"/>
      <c r="H56" s="15"/>
      <c r="I56" s="12"/>
      <c r="J56" s="12"/>
      <c r="K56" s="11"/>
      <c r="L56" s="49"/>
      <c r="M56" s="51"/>
    </row>
    <row r="57" spans="2:13" ht="12.75" customHeight="1" x14ac:dyDescent="0.25">
      <c r="B57" s="31" t="s">
        <v>31</v>
      </c>
      <c r="C57" s="15"/>
      <c r="D57" s="16">
        <f>C16</f>
        <v>214958</v>
      </c>
      <c r="E57" s="16">
        <f>D16</f>
        <v>214958</v>
      </c>
      <c r="F57" s="16">
        <f>L16</f>
        <v>214958</v>
      </c>
      <c r="G57" s="33" t="s">
        <v>30</v>
      </c>
      <c r="H57" s="15" t="s">
        <v>27</v>
      </c>
      <c r="I57" s="11"/>
      <c r="J57" s="11"/>
      <c r="K57" s="11"/>
      <c r="L57" s="49"/>
      <c r="M57" s="51"/>
    </row>
    <row r="58" spans="2:13" ht="12.75" customHeight="1" x14ac:dyDescent="0.25">
      <c r="B58" s="31" t="s">
        <v>32</v>
      </c>
      <c r="C58" s="15"/>
      <c r="D58" s="16">
        <f>C33</f>
        <v>75960</v>
      </c>
      <c r="E58" s="16">
        <f>D33</f>
        <v>75960</v>
      </c>
      <c r="F58" s="16">
        <f>L33</f>
        <v>75960</v>
      </c>
      <c r="G58" s="33" t="s">
        <v>30</v>
      </c>
      <c r="H58" s="15" t="s">
        <v>27</v>
      </c>
      <c r="I58" s="11"/>
      <c r="J58" s="11"/>
      <c r="K58" s="11"/>
      <c r="L58" s="49"/>
      <c r="M58" s="51"/>
    </row>
    <row r="59" spans="2:13" ht="15.75" thickBot="1" x14ac:dyDescent="0.3">
      <c r="B59" s="31" t="s">
        <v>16</v>
      </c>
      <c r="C59" s="15"/>
      <c r="D59" s="35">
        <f>D57-D58</f>
        <v>138998</v>
      </c>
      <c r="E59" s="35">
        <f t="shared" ref="E59:F59" si="6">E57-E58</f>
        <v>138998</v>
      </c>
      <c r="F59" s="35">
        <f t="shared" si="6"/>
        <v>138998</v>
      </c>
      <c r="G59" s="15"/>
      <c r="H59" s="15"/>
      <c r="I59" s="12"/>
      <c r="J59" s="12"/>
      <c r="K59" s="11"/>
      <c r="L59" s="49"/>
      <c r="M59" s="51"/>
    </row>
    <row r="60" spans="2:13" ht="16.5" thickTop="1" thickBot="1" x14ac:dyDescent="0.3">
      <c r="B60" s="37"/>
      <c r="C60" s="38"/>
      <c r="D60" s="38"/>
      <c r="E60" s="38"/>
      <c r="F60" s="38"/>
      <c r="G60" s="38"/>
      <c r="H60" s="38"/>
      <c r="I60" s="28"/>
      <c r="J60" s="28"/>
      <c r="K60" s="27"/>
      <c r="L60" s="50"/>
      <c r="M60" s="51"/>
    </row>
    <row r="61" spans="2:13" x14ac:dyDescent="0.25">
      <c r="C61" s="1"/>
      <c r="D61" s="1"/>
      <c r="E61" s="1"/>
      <c r="F61" s="1"/>
      <c r="G61" s="1"/>
      <c r="H61" s="1"/>
      <c r="I61" s="1"/>
      <c r="J61" s="1"/>
      <c r="K61" s="1"/>
      <c r="L61" s="51"/>
      <c r="M61" s="51"/>
    </row>
    <row r="62" spans="2:13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51"/>
      <c r="M62" s="51"/>
    </row>
    <row r="63" spans="2:13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51"/>
      <c r="M63" s="51"/>
    </row>
    <row r="64" spans="2:13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51"/>
      <c r="M64" s="51"/>
    </row>
    <row r="65" spans="2:13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51"/>
      <c r="M65" s="51"/>
    </row>
    <row r="66" spans="2:13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51"/>
      <c r="M66" s="51"/>
    </row>
    <row r="67" spans="2:13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51"/>
      <c r="M67" s="51"/>
    </row>
    <row r="68" spans="2:13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51"/>
      <c r="M68" s="51"/>
    </row>
    <row r="69" spans="2:13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51"/>
      <c r="M69" s="51"/>
    </row>
    <row r="70" spans="2:13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51"/>
      <c r="M70" s="51"/>
    </row>
    <row r="71" spans="2:13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51"/>
      <c r="M71" s="51"/>
    </row>
    <row r="72" spans="2:13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51"/>
      <c r="M72" s="51"/>
    </row>
    <row r="73" spans="2:13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51"/>
      <c r="M73" s="51"/>
    </row>
    <row r="74" spans="2:13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51"/>
      <c r="M74" s="51"/>
    </row>
    <row r="75" spans="2:13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51"/>
      <c r="M75" s="51"/>
    </row>
    <row r="76" spans="2:13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51"/>
      <c r="M76" s="51"/>
    </row>
    <row r="77" spans="2:13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51"/>
      <c r="M77" s="51"/>
    </row>
    <row r="78" spans="2:13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51"/>
      <c r="M78" s="51"/>
    </row>
    <row r="79" spans="2:13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51"/>
      <c r="M79" s="51"/>
    </row>
    <row r="80" spans="2:13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51"/>
      <c r="M80" s="51"/>
    </row>
    <row r="81" spans="2:13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51"/>
      <c r="M81" s="51"/>
    </row>
    <row r="82" spans="2:13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51"/>
      <c r="M82" s="51"/>
    </row>
    <row r="83" spans="2:13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51"/>
      <c r="M83" s="51"/>
    </row>
    <row r="84" spans="2:13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51"/>
      <c r="M84" s="51"/>
    </row>
    <row r="85" spans="2:13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51"/>
      <c r="M85" s="51"/>
    </row>
    <row r="86" spans="2:13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51"/>
      <c r="M86" s="51"/>
    </row>
    <row r="87" spans="2:13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51"/>
      <c r="M87" s="51"/>
    </row>
    <row r="88" spans="2:13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51"/>
      <c r="M88" s="51"/>
    </row>
    <row r="89" spans="2:13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51"/>
      <c r="M89" s="51"/>
    </row>
    <row r="90" spans="2:13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51"/>
      <c r="M90" s="51"/>
    </row>
    <row r="91" spans="2:13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51"/>
      <c r="M91" s="51"/>
    </row>
    <row r="92" spans="2:13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51"/>
      <c r="M92" s="51"/>
    </row>
    <row r="93" spans="2:13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51"/>
      <c r="M93" s="51"/>
    </row>
    <row r="94" spans="2:13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51"/>
      <c r="M94" s="51"/>
    </row>
  </sheetData>
  <mergeCells count="3">
    <mergeCell ref="G3:H3"/>
    <mergeCell ref="G1:H1"/>
    <mergeCell ref="E54:H55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Footer>&amp;A&amp;RPage &amp;P</oddFooter>
  </headerFooter>
  <rowBreaks count="1" manualBreakCount="1">
    <brk id="43" max="16383" man="1"/>
  </rowBreaks>
  <ignoredErrors>
    <ignoredError sqref="K1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2A0264344FC14DA53BFA0EB723CBB6" ma:contentTypeVersion="9" ma:contentTypeDescription="Create a new document." ma:contentTypeScope="" ma:versionID="bc8780a7ffdcc6eb3af32bb7337d0a23">
  <xsd:schema xmlns:xsd="http://www.w3.org/2001/XMLSchema" xmlns:xs="http://www.w3.org/2001/XMLSchema" xmlns:p="http://schemas.microsoft.com/office/2006/metadata/properties" xmlns:ns3="28cb5e2e-cf28-4b1b-969c-155ecc9a697e" targetNamespace="http://schemas.microsoft.com/office/2006/metadata/properties" ma:root="true" ma:fieldsID="f81f0f30c5a57935de9a30c440b3b3da" ns3:_="">
    <xsd:import namespace="28cb5e2e-cf28-4b1b-969c-155ecc9a69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b5e2e-cf28-4b1b-969c-155ecc9a69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E9DF43-D506-4B35-BF2A-0AF6DF3E05BB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8cb5e2e-cf28-4b1b-969c-155ecc9a697e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392382F-E138-4ABB-BE96-C9F4723CC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cb5e2e-cf28-4b1b-969c-155ecc9a69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87E9CE-739E-477E-B9B8-4212562FBE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 FMR</vt:lpstr>
    </vt:vector>
  </TitlesOfParts>
  <Company>Babcock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Raynsford, Anita</dc:creator>
  <cp:lastModifiedBy>School Business Manager</cp:lastModifiedBy>
  <cp:lastPrinted>2022-10-11T12:21:07Z</cp:lastPrinted>
  <dcterms:created xsi:type="dcterms:W3CDTF">2013-05-15T14:01:53Z</dcterms:created>
  <dcterms:modified xsi:type="dcterms:W3CDTF">2024-06-12T12:23:26Z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0x010100252A0264344FC14DA53BFA0EB723CBB6</vt:lpwstr>
  </property>
</Properties>
</file>